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repro.sharepoint.com/sites/AgenceRgionalduLivre/Documents partages/General/1.INFORMATION-OBSERVATION/2.PUBLICATIONS/guide diff-dist/"/>
    </mc:Choice>
  </mc:AlternateContent>
  <xr:revisionPtr revIDLastSave="2" documentId="13_ncr:1_{9AD25DAE-BF21-064F-89C6-E819B7C7F265}" xr6:coauthVersionLast="47" xr6:coauthVersionMax="47" xr10:uidLastSave="{6B91A6F2-629D-2449-B72D-02327AA33DA7}"/>
  <bookViews>
    <workbookView xWindow="10480" yWindow="-17560" windowWidth="28800" windowHeight="16660" xr2:uid="{4266CF44-80D3-40B9-AB73-C67B5EB5E475}"/>
  </bookViews>
  <sheets>
    <sheet name="Impact délégatio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E9" i="1"/>
  <c r="E13" i="1"/>
  <c r="E14" i="1"/>
  <c r="E8" i="1"/>
  <c r="E6" i="1"/>
  <c r="E4" i="1"/>
  <c r="E3" i="1"/>
  <c r="D7" i="1"/>
  <c r="E7" i="1"/>
  <c r="C7" i="1"/>
  <c r="C10" i="1"/>
  <c r="C5" i="1"/>
  <c r="C16" i="1"/>
  <c r="C11" i="1"/>
  <c r="C20" i="1"/>
  <c r="C24" i="1"/>
  <c r="C27" i="1"/>
  <c r="D16" i="1"/>
  <c r="E16" i="1"/>
  <c r="D10" i="1"/>
  <c r="C12" i="1"/>
  <c r="C15" i="1"/>
  <c r="H24" i="1"/>
  <c r="H25" i="1"/>
  <c r="H26" i="1"/>
  <c r="H23" i="1"/>
  <c r="H22" i="1"/>
  <c r="C26" i="1"/>
  <c r="D20" i="1"/>
  <c r="C41" i="1"/>
  <c r="C42" i="1"/>
  <c r="H40" i="1"/>
  <c r="C25" i="1"/>
  <c r="C29" i="1"/>
  <c r="C28" i="1"/>
  <c r="C33" i="1"/>
  <c r="D15" i="1"/>
  <c r="D11" i="1"/>
  <c r="E11" i="1"/>
  <c r="E10" i="1"/>
  <c r="H8" i="1"/>
  <c r="H9" i="1"/>
  <c r="C32" i="1"/>
  <c r="D12" i="1"/>
  <c r="H14" i="1"/>
  <c r="H15" i="1"/>
  <c r="H16" i="1"/>
  <c r="H17" i="1"/>
  <c r="H13" i="1"/>
  <c r="H31" i="1"/>
  <c r="H33" i="1"/>
  <c r="H32" i="1"/>
  <c r="D24" i="1"/>
  <c r="D32" i="1"/>
  <c r="H18" i="1"/>
  <c r="I14" i="1"/>
  <c r="H30" i="1"/>
  <c r="H34" i="1"/>
  <c r="J14" i="1"/>
  <c r="H19" i="1"/>
  <c r="H10" i="1"/>
  <c r="H27" i="1"/>
  <c r="C34" i="1"/>
  <c r="C35" i="1"/>
  <c r="C36" i="1"/>
  <c r="I15" i="1"/>
  <c r="I17" i="1"/>
  <c r="I16" i="1"/>
  <c r="I8" i="1"/>
  <c r="I9" i="1"/>
  <c r="I10" i="1"/>
  <c r="E15" i="1"/>
  <c r="I13" i="1"/>
  <c r="D33" i="1"/>
  <c r="D34" i="1"/>
  <c r="D35" i="1"/>
  <c r="E12" i="1"/>
  <c r="I18" i="1"/>
  <c r="J18" i="1"/>
  <c r="H39" i="1"/>
  <c r="H41" i="1"/>
  <c r="H35" i="1"/>
  <c r="D27" i="1"/>
  <c r="E24" i="1"/>
  <c r="D25" i="1"/>
  <c r="E25" i="1"/>
  <c r="H36" i="1"/>
  <c r="D26" i="1"/>
  <c r="J17" i="1"/>
  <c r="J16" i="1"/>
  <c r="J15" i="1"/>
  <c r="J13" i="1"/>
  <c r="D36" i="1"/>
  <c r="D37" i="1"/>
  <c r="D38" i="1"/>
  <c r="C37" i="1"/>
  <c r="C38" i="1"/>
  <c r="I19" i="1"/>
  <c r="I35" i="1"/>
  <c r="J35" i="1"/>
  <c r="D28" i="1"/>
  <c r="E28" i="1"/>
  <c r="E26" i="1"/>
  <c r="D29" i="1"/>
  <c r="E29" i="1"/>
  <c r="I26" i="1"/>
  <c r="I22" i="1"/>
  <c r="I25" i="1"/>
  <c r="I23" i="1"/>
  <c r="I24" i="1"/>
  <c r="E27" i="1"/>
  <c r="I27" i="1"/>
  <c r="J27" i="1"/>
  <c r="J19" i="1"/>
  <c r="I36" i="1"/>
  <c r="J36" i="1"/>
  <c r="J23" i="1"/>
  <c r="I31" i="1"/>
  <c r="J31" i="1"/>
  <c r="J25" i="1"/>
  <c r="I33" i="1"/>
  <c r="J33" i="1"/>
  <c r="J26" i="1"/>
  <c r="I34" i="1"/>
  <c r="J34" i="1"/>
  <c r="J24" i="1"/>
  <c r="I32" i="1"/>
  <c r="J32" i="1"/>
  <c r="J22" i="1"/>
  <c r="I30" i="1"/>
  <c r="J30" i="1"/>
</calcChain>
</file>

<file path=xl/sharedStrings.xml><?xml version="1.0" encoding="utf-8"?>
<sst xmlns="http://schemas.openxmlformats.org/spreadsheetml/2006/main" count="95" uniqueCount="63">
  <si>
    <t>Attendus</t>
  </si>
  <si>
    <t>Nombre de titres au catalogue</t>
  </si>
  <si>
    <t>Impacts sur la trésorerie</t>
  </si>
  <si>
    <t>Prix de vente moyen</t>
  </si>
  <si>
    <t>Droits d'auteurs</t>
  </si>
  <si>
    <t>Diffusion</t>
  </si>
  <si>
    <t>Distribution</t>
  </si>
  <si>
    <t>Librairies</t>
  </si>
  <si>
    <t>Aujourd'hui (en %)</t>
  </si>
  <si>
    <t>Diffusion/distribution</t>
  </si>
  <si>
    <t>Répartition du CA nouveautés</t>
  </si>
  <si>
    <t>Gestion des retours / Mouvements de stocks</t>
  </si>
  <si>
    <t>Fabrication</t>
  </si>
  <si>
    <t>Répartition du CA nouveautés (en %)</t>
  </si>
  <si>
    <t>Reste éditeur</t>
  </si>
  <si>
    <t>Reste en stock</t>
  </si>
  <si>
    <t>Taux de retour (en %)</t>
  </si>
  <si>
    <t>Production annuelle (en nombre)</t>
  </si>
  <si>
    <t>Placements (en nombre)</t>
  </si>
  <si>
    <t>Taux de réassort (en %)</t>
  </si>
  <si>
    <t>Prix de vente (en €)</t>
  </si>
  <si>
    <t>CA annuel nouveautés</t>
  </si>
  <si>
    <t>Publications annuelles (en nombre de titres)</t>
  </si>
  <si>
    <t>Tirage moyen (en nombre d'exemplaires)</t>
  </si>
  <si>
    <t>Placements annuels</t>
  </si>
  <si>
    <t>Coûts de fabrication estimés</t>
  </si>
  <si>
    <t>Ecarts</t>
  </si>
  <si>
    <t>Augmentation coûts de fabrication</t>
  </si>
  <si>
    <t>Nombre de livres en stock</t>
  </si>
  <si>
    <t>Stocks âgés</t>
  </si>
  <si>
    <t>CA annuel stock âgé</t>
  </si>
  <si>
    <t>Aujourd'hui</t>
  </si>
  <si>
    <t>Mouvements annuels stock âgé</t>
  </si>
  <si>
    <t>Valeur du stock âgé en prix de vente</t>
  </si>
  <si>
    <t>Valeur du stock âgé en coût de fabrication</t>
  </si>
  <si>
    <t>Coût de fabrication</t>
  </si>
  <si>
    <t xml:space="preserve">Aujourd'hui </t>
  </si>
  <si>
    <t xml:space="preserve">Répartition du CA stock âgé </t>
  </si>
  <si>
    <t xml:space="preserve">Répartition du CA </t>
  </si>
  <si>
    <t>Reste éditeur (hors fabrication)</t>
  </si>
  <si>
    <t>Poids du retour</t>
  </si>
  <si>
    <t>Stock initial</t>
  </si>
  <si>
    <t>Stock final</t>
  </si>
  <si>
    <t>Stock moyen</t>
  </si>
  <si>
    <t>Coût des ventes</t>
  </si>
  <si>
    <t>Rotation du stock</t>
  </si>
  <si>
    <t>Stock moyen en €</t>
  </si>
  <si>
    <t>En volumes</t>
  </si>
  <si>
    <t>En €</t>
  </si>
  <si>
    <t>Valeurs</t>
  </si>
  <si>
    <t>Valeurs moyennes</t>
  </si>
  <si>
    <t>Ventes annuelles moyennes</t>
  </si>
  <si>
    <t>Montants</t>
  </si>
  <si>
    <t>Production et Commercialisation</t>
  </si>
  <si>
    <t>Écarts</t>
  </si>
  <si>
    <t>Taux de vente réel</t>
  </si>
  <si>
    <t>Taux de retour sur stock âgé</t>
  </si>
  <si>
    <t>Taux de réassort sur stock âgé</t>
  </si>
  <si>
    <t>Évolution du stock</t>
  </si>
  <si>
    <t>Rotation en Jours</t>
  </si>
  <si>
    <t>Besoin en trésorerie supplémentaire</t>
  </si>
  <si>
    <t>Provision sur retours</t>
  </si>
  <si>
    <t>Gestion des retours / Mouvements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</si>
</sst>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0" borderId="0" xfId="0" applyBorder="1"/>
    <xf numFmtId="164" fontId="0" fillId="0" borderId="16" xfId="0" applyNumberFormat="1" applyBorder="1"/>
    <xf numFmtId="0" fontId="2" fillId="3" borderId="5" xfId="0" applyFont="1" applyFill="1" applyBorder="1"/>
    <xf numFmtId="0" fontId="0" fillId="0" borderId="28" xfId="0" applyBorder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0" fontId="0" fillId="0" borderId="6" xfId="0" applyBorder="1"/>
    <xf numFmtId="164" fontId="0" fillId="0" borderId="29" xfId="0" applyNumberFormat="1" applyBorder="1"/>
    <xf numFmtId="0" fontId="0" fillId="0" borderId="10" xfId="0" applyBorder="1"/>
    <xf numFmtId="0" fontId="0" fillId="0" borderId="30" xfId="0" applyBorder="1"/>
    <xf numFmtId="164" fontId="0" fillId="0" borderId="31" xfId="1" applyFont="1" applyFill="1" applyBorder="1"/>
    <xf numFmtId="0" fontId="0" fillId="0" borderId="5" xfId="0" applyBorder="1"/>
    <xf numFmtId="164" fontId="2" fillId="0" borderId="0" xfId="0" applyNumberFormat="1" applyFont="1" applyFill="1" applyBorder="1"/>
    <xf numFmtId="164" fontId="0" fillId="0" borderId="18" xfId="0" applyNumberFormat="1" applyBorder="1"/>
    <xf numFmtId="3" fontId="0" fillId="0" borderId="16" xfId="0" applyNumberFormat="1" applyBorder="1"/>
    <xf numFmtId="3" fontId="0" fillId="0" borderId="23" xfId="0" applyNumberFormat="1" applyBorder="1"/>
    <xf numFmtId="164" fontId="0" fillId="0" borderId="33" xfId="0" applyNumberFormat="1" applyBorder="1"/>
    <xf numFmtId="3" fontId="0" fillId="0" borderId="35" xfId="0" applyNumberFormat="1" applyBorder="1"/>
    <xf numFmtId="3" fontId="0" fillId="0" borderId="21" xfId="0" applyNumberFormat="1" applyBorder="1"/>
    <xf numFmtId="164" fontId="0" fillId="0" borderId="21" xfId="0" applyNumberFormat="1" applyBorder="1"/>
    <xf numFmtId="164" fontId="0" fillId="0" borderId="36" xfId="0" applyNumberFormat="1" applyBorder="1"/>
    <xf numFmtId="164" fontId="0" fillId="0" borderId="38" xfId="0" applyNumberFormat="1" applyBorder="1"/>
    <xf numFmtId="164" fontId="0" fillId="0" borderId="41" xfId="0" applyNumberFormat="1" applyBorder="1"/>
    <xf numFmtId="9" fontId="0" fillId="0" borderId="8" xfId="2" applyFont="1" applyBorder="1"/>
    <xf numFmtId="9" fontId="0" fillId="0" borderId="10" xfId="2" applyFont="1" applyBorder="1"/>
    <xf numFmtId="9" fontId="0" fillId="0" borderId="30" xfId="2" applyFont="1" applyBorder="1"/>
    <xf numFmtId="164" fontId="0" fillId="0" borderId="37" xfId="1" applyFont="1" applyBorder="1"/>
    <xf numFmtId="164" fontId="0" fillId="0" borderId="43" xfId="1" applyFont="1" applyBorder="1"/>
    <xf numFmtId="9" fontId="0" fillId="0" borderId="6" xfId="2" applyFont="1" applyBorder="1"/>
    <xf numFmtId="9" fontId="0" fillId="0" borderId="5" xfId="2" applyFont="1" applyBorder="1"/>
    <xf numFmtId="9" fontId="0" fillId="0" borderId="28" xfId="2" applyFont="1" applyBorder="1"/>
    <xf numFmtId="9" fontId="0" fillId="0" borderId="23" xfId="2" applyFont="1" applyBorder="1"/>
    <xf numFmtId="0" fontId="0" fillId="0" borderId="6" xfId="0" applyFill="1" applyBorder="1"/>
    <xf numFmtId="164" fontId="0" fillId="0" borderId="12" xfId="1" applyFont="1" applyFill="1" applyBorder="1"/>
    <xf numFmtId="164" fontId="0" fillId="0" borderId="35" xfId="1" applyFont="1" applyFill="1" applyBorder="1"/>
    <xf numFmtId="164" fontId="0" fillId="0" borderId="21" xfId="1" applyFont="1" applyFill="1" applyBorder="1"/>
    <xf numFmtId="164" fontId="0" fillId="0" borderId="36" xfId="1" applyFont="1" applyFill="1" applyBorder="1"/>
    <xf numFmtId="0" fontId="0" fillId="0" borderId="5" xfId="0" applyFill="1" applyBorder="1"/>
    <xf numFmtId="164" fontId="0" fillId="0" borderId="39" xfId="1" applyFont="1" applyFill="1" applyBorder="1"/>
    <xf numFmtId="164" fontId="0" fillId="0" borderId="20" xfId="1" applyFont="1" applyFill="1" applyBorder="1"/>
    <xf numFmtId="164" fontId="0" fillId="0" borderId="42" xfId="1" applyFont="1" applyFill="1" applyBorder="1"/>
    <xf numFmtId="0" fontId="0" fillId="0" borderId="45" xfId="0" applyBorder="1"/>
    <xf numFmtId="0" fontId="0" fillId="0" borderId="46" xfId="0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9" fontId="0" fillId="0" borderId="29" xfId="2" applyFont="1" applyBorder="1"/>
    <xf numFmtId="9" fontId="0" fillId="0" borderId="26" xfId="2" applyFont="1" applyBorder="1"/>
    <xf numFmtId="9" fontId="0" fillId="0" borderId="27" xfId="2" applyFont="1" applyBorder="1"/>
    <xf numFmtId="9" fontId="0" fillId="0" borderId="31" xfId="2" applyFont="1" applyBorder="1"/>
    <xf numFmtId="0" fontId="2" fillId="3" borderId="1" xfId="0" applyFont="1" applyFill="1" applyBorder="1"/>
    <xf numFmtId="164" fontId="0" fillId="0" borderId="17" xfId="0" applyNumberFormat="1" applyBorder="1"/>
    <xf numFmtId="0" fontId="0" fillId="0" borderId="49" xfId="0" applyBorder="1"/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7" xfId="0" applyBorder="1"/>
    <xf numFmtId="0" fontId="0" fillId="0" borderId="11" xfId="0" applyFill="1" applyBorder="1"/>
    <xf numFmtId="9" fontId="0" fillId="0" borderId="3" xfId="0" applyNumberFormat="1" applyBorder="1"/>
    <xf numFmtId="0" fontId="0" fillId="0" borderId="3" xfId="0" applyBorder="1"/>
    <xf numFmtId="0" fontId="0" fillId="0" borderId="9" xfId="0" applyBorder="1"/>
    <xf numFmtId="0" fontId="0" fillId="0" borderId="50" xfId="0" applyBorder="1"/>
    <xf numFmtId="0" fontId="0" fillId="0" borderId="50" xfId="0" applyFill="1" applyBorder="1"/>
    <xf numFmtId="164" fontId="0" fillId="0" borderId="50" xfId="0" applyNumberFormat="1" applyFill="1" applyBorder="1"/>
    <xf numFmtId="0" fontId="0" fillId="0" borderId="4" xfId="0" applyBorder="1"/>
    <xf numFmtId="3" fontId="0" fillId="0" borderId="44" xfId="0" applyNumberFormat="1" applyBorder="1"/>
    <xf numFmtId="3" fontId="0" fillId="0" borderId="51" xfId="0" applyNumberFormat="1" applyBorder="1"/>
    <xf numFmtId="0" fontId="0" fillId="0" borderId="52" xfId="0" applyBorder="1"/>
    <xf numFmtId="3" fontId="0" fillId="0" borderId="19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9" fontId="0" fillId="0" borderId="19" xfId="2" applyFont="1" applyBorder="1"/>
    <xf numFmtId="9" fontId="0" fillId="0" borderId="51" xfId="2" applyFont="1" applyBorder="1"/>
    <xf numFmtId="3" fontId="0" fillId="0" borderId="19" xfId="1" applyNumberFormat="1" applyFont="1" applyBorder="1"/>
    <xf numFmtId="0" fontId="0" fillId="4" borderId="13" xfId="0" applyFill="1" applyBorder="1"/>
    <xf numFmtId="0" fontId="0" fillId="4" borderId="14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0" fillId="4" borderId="24" xfId="0" applyNumberFormat="1" applyFill="1" applyBorder="1"/>
    <xf numFmtId="3" fontId="0" fillId="4" borderId="25" xfId="0" applyNumberFormat="1" applyFill="1" applyBorder="1"/>
    <xf numFmtId="9" fontId="0" fillId="4" borderId="13" xfId="0" applyNumberFormat="1" applyFill="1" applyBorder="1"/>
    <xf numFmtId="9" fontId="0" fillId="4" borderId="14" xfId="0" applyNumberFormat="1" applyFill="1" applyBorder="1"/>
    <xf numFmtId="9" fontId="0" fillId="4" borderId="17" xfId="0" applyNumberFormat="1" applyFill="1" applyBorder="1"/>
    <xf numFmtId="9" fontId="0" fillId="4" borderId="18" xfId="0" applyNumberFormat="1" applyFill="1" applyBorder="1"/>
    <xf numFmtId="9" fontId="0" fillId="4" borderId="15" xfId="0" applyNumberFormat="1" applyFill="1" applyBorder="1"/>
    <xf numFmtId="9" fontId="0" fillId="4" borderId="16" xfId="0" applyNumberFormat="1" applyFill="1" applyBorder="1"/>
    <xf numFmtId="164" fontId="0" fillId="4" borderId="24" xfId="1" applyFont="1" applyFill="1" applyBorder="1"/>
    <xf numFmtId="164" fontId="0" fillId="4" borderId="25" xfId="1" applyFont="1" applyFill="1" applyBorder="1"/>
    <xf numFmtId="9" fontId="0" fillId="4" borderId="37" xfId="0" applyNumberFormat="1" applyFill="1" applyBorder="1"/>
    <xf numFmtId="9" fontId="0" fillId="4" borderId="43" xfId="0" applyNumberFormat="1" applyFill="1" applyBorder="1"/>
    <xf numFmtId="9" fontId="0" fillId="4" borderId="38" xfId="0" applyNumberFormat="1" applyFill="1" applyBorder="1"/>
    <xf numFmtId="9" fontId="0" fillId="4" borderId="41" xfId="0" applyNumberFormat="1" applyFill="1" applyBorder="1"/>
    <xf numFmtId="9" fontId="2" fillId="5" borderId="24" xfId="2" applyFont="1" applyFill="1" applyBorder="1"/>
    <xf numFmtId="9" fontId="2" fillId="5" borderId="25" xfId="2" applyFont="1" applyFill="1" applyBorder="1"/>
    <xf numFmtId="164" fontId="2" fillId="5" borderId="34" xfId="1" applyFont="1" applyFill="1" applyBorder="1"/>
    <xf numFmtId="164" fontId="2" fillId="5" borderId="40" xfId="1" applyFont="1" applyFill="1" applyBorder="1"/>
    <xf numFmtId="164" fontId="2" fillId="5" borderId="32" xfId="1" applyFont="1" applyFill="1" applyBorder="1"/>
    <xf numFmtId="164" fontId="2" fillId="5" borderId="2" xfId="0" applyNumberFormat="1" applyFont="1" applyFill="1" applyBorder="1"/>
    <xf numFmtId="2" fontId="2" fillId="5" borderId="37" xfId="0" applyNumberFormat="1" applyFont="1" applyFill="1" applyBorder="1"/>
    <xf numFmtId="2" fontId="2" fillId="5" borderId="14" xfId="0" applyNumberFormat="1" applyFont="1" applyFill="1" applyBorder="1"/>
    <xf numFmtId="3" fontId="2" fillId="5" borderId="38" xfId="0" applyNumberFormat="1" applyFont="1" applyFill="1" applyBorder="1"/>
    <xf numFmtId="3" fontId="2" fillId="5" borderId="18" xfId="0" applyNumberFormat="1" applyFont="1" applyFill="1" applyBorder="1"/>
    <xf numFmtId="164" fontId="2" fillId="5" borderId="5" xfId="0" applyNumberFormat="1" applyFont="1" applyFill="1" applyBorder="1"/>
    <xf numFmtId="9" fontId="2" fillId="5" borderId="5" xfId="2" applyFont="1" applyFill="1" applyBorder="1"/>
    <xf numFmtId="164" fontId="2" fillId="5" borderId="34" xfId="0" applyNumberFormat="1" applyFont="1" applyFill="1" applyBorder="1"/>
    <xf numFmtId="164" fontId="2" fillId="5" borderId="40" xfId="0" applyNumberFormat="1" applyFont="1" applyFill="1" applyBorder="1"/>
    <xf numFmtId="1" fontId="0" fillId="0" borderId="3" xfId="0" applyNumberFormat="1" applyBorder="1"/>
    <xf numFmtId="9" fontId="0" fillId="0" borderId="55" xfId="0" applyNumberFormat="1" applyBorder="1"/>
    <xf numFmtId="9" fontId="0" fillId="0" borderId="54" xfId="0" applyNumberFormat="1" applyBorder="1"/>
    <xf numFmtId="9" fontId="2" fillId="5" borderId="24" xfId="0" applyNumberFormat="1" applyFont="1" applyFill="1" applyBorder="1"/>
    <xf numFmtId="9" fontId="2" fillId="5" borderId="25" xfId="0" applyNumberFormat="1" applyFont="1" applyFill="1" applyBorder="1"/>
    <xf numFmtId="1" fontId="0" fillId="0" borderId="19" xfId="0" applyNumberFormat="1" applyBorder="1"/>
    <xf numFmtId="164" fontId="0" fillId="0" borderId="37" xfId="1" applyFont="1" applyFill="1" applyBorder="1"/>
    <xf numFmtId="164" fontId="0" fillId="0" borderId="43" xfId="1" applyFont="1" applyFill="1" applyBorder="1"/>
    <xf numFmtId="3" fontId="0" fillId="2" borderId="24" xfId="0" applyNumberFormat="1" applyFill="1" applyBorder="1"/>
    <xf numFmtId="3" fontId="0" fillId="2" borderId="5" xfId="0" applyNumberFormat="1" applyFill="1" applyBorder="1"/>
    <xf numFmtId="0" fontId="0" fillId="0" borderId="48" xfId="0" applyBorder="1"/>
    <xf numFmtId="164" fontId="0" fillId="4" borderId="56" xfId="1" applyFont="1" applyFill="1" applyBorder="1"/>
    <xf numFmtId="164" fontId="0" fillId="4" borderId="33" xfId="1" applyFont="1" applyFill="1" applyBorder="1"/>
    <xf numFmtId="164" fontId="2" fillId="5" borderId="13" xfId="1" applyFont="1" applyFill="1" applyBorder="1"/>
    <xf numFmtId="164" fontId="2" fillId="5" borderId="14" xfId="1" applyFont="1" applyFill="1" applyBorder="1"/>
    <xf numFmtId="9" fontId="0" fillId="0" borderId="11" xfId="2" applyFont="1" applyBorder="1"/>
    <xf numFmtId="0" fontId="0" fillId="0" borderId="49" xfId="0" applyFill="1" applyBorder="1"/>
    <xf numFmtId="164" fontId="0" fillId="4" borderId="22" xfId="1" applyFont="1" applyFill="1" applyBorder="1"/>
    <xf numFmtId="164" fontId="0" fillId="4" borderId="23" xfId="1" applyFont="1" applyFill="1" applyBorder="1"/>
    <xf numFmtId="9" fontId="0" fillId="0" borderId="3" xfId="2" applyFont="1" applyBorder="1"/>
    <xf numFmtId="0" fontId="0" fillId="0" borderId="57" xfId="0" applyFill="1" applyBorder="1"/>
    <xf numFmtId="9" fontId="0" fillId="4" borderId="22" xfId="0" applyNumberFormat="1" applyFill="1" applyBorder="1"/>
    <xf numFmtId="9" fontId="0" fillId="4" borderId="23" xfId="0" applyNumberFormat="1" applyFill="1" applyBorder="1"/>
    <xf numFmtId="3" fontId="0" fillId="2" borderId="53" xfId="0" applyNumberFormat="1" applyFill="1" applyBorder="1"/>
    <xf numFmtId="3" fontId="0" fillId="2" borderId="54" xfId="0" applyNumberFormat="1" applyFill="1" applyBorder="1"/>
    <xf numFmtId="9" fontId="0" fillId="0" borderId="58" xfId="2" applyFont="1" applyBorder="1"/>
    <xf numFmtId="164" fontId="2" fillId="5" borderId="24" xfId="1" applyFont="1" applyFill="1" applyBorder="1"/>
    <xf numFmtId="9" fontId="0" fillId="4" borderId="15" xfId="2" applyFon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f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10731</xdr:colOff>
      <xdr:row>3</xdr:row>
      <xdr:rowOff>0</xdr:rowOff>
    </xdr:from>
    <xdr:to>
      <xdr:col>16</xdr:col>
      <xdr:colOff>10439</xdr:colOff>
      <xdr:row>13</xdr:row>
      <xdr:rowOff>10439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CEB0B8C-49FC-42B6-9932-630117B25633}"/>
            </a:ext>
          </a:extLst>
        </xdr:cNvPr>
        <xdr:cNvSpPr txBox="1"/>
      </xdr:nvSpPr>
      <xdr:spPr>
        <a:xfrm>
          <a:off x="13110868" y="563671"/>
          <a:ext cx="3966283" cy="1889343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2"/>
              </a:solidFill>
            </a:rPr>
            <a:t>Consignes</a:t>
          </a:r>
        </a:p>
        <a:p>
          <a:endParaRPr lang="fr-FR" sz="1100"/>
        </a:p>
        <a:p>
          <a:r>
            <a:rPr lang="fr-FR" sz="1100" b="1">
              <a:solidFill>
                <a:srgbClr val="FF0000"/>
              </a:solidFill>
            </a:rPr>
            <a:t>Ne compléter que les cases en vert</a:t>
          </a:r>
          <a:r>
            <a:rPr lang="fr-FR" sz="1100" b="1" baseline="0">
              <a:solidFill>
                <a:srgbClr val="FF0000"/>
              </a:solidFill>
            </a:rPr>
            <a:t> clair.</a:t>
          </a:r>
        </a:p>
        <a:p>
          <a:endParaRPr lang="fr-FR" sz="1100" b="1" baseline="0">
            <a:solidFill>
              <a:schemeClr val="accent2"/>
            </a:solidFill>
          </a:endParaRPr>
        </a:p>
        <a:p>
          <a:r>
            <a:rPr lang="fr-FR" sz="1100" baseline="0"/>
            <a:t>Les calculs menés s'appuient sur des moyennes. </a:t>
          </a:r>
        </a:p>
        <a:p>
          <a:r>
            <a:rPr lang="fr-FR" sz="1100" baseline="0"/>
            <a:t>Cette matrice a pour objectifs de vous communiquer des </a:t>
          </a:r>
          <a:r>
            <a:rPr lang="fr-FR" sz="1100" b="1" baseline="0">
              <a:solidFill>
                <a:schemeClr val="accent2"/>
              </a:solidFill>
            </a:rPr>
            <a:t>ordres de grandeur</a:t>
          </a:r>
          <a:r>
            <a:rPr lang="fr-FR" sz="1100" baseline="0"/>
            <a:t> et de vous permetttre de mieux appréhender les flux de production et les flux commerciaux.</a:t>
          </a:r>
        </a:p>
        <a:p>
          <a:endParaRPr lang="fr-FR" sz="1100" baseline="0"/>
        </a:p>
        <a:p>
          <a:r>
            <a:rPr lang="fr-FR" sz="1100" baseline="0"/>
            <a:t>Si une case devient</a:t>
          </a:r>
          <a:r>
            <a:rPr lang="fr-FR" sz="1100" b="1" baseline="0">
              <a:solidFill>
                <a:srgbClr val="C00000"/>
              </a:solidFill>
            </a:rPr>
            <a:t> rouge</a:t>
          </a:r>
          <a:r>
            <a:rPr lang="fr-FR" sz="1100" baseline="0"/>
            <a:t>, il sera peut-être plus sage d'attendre !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F55B-DD6E-45A6-81B0-21728ED37B7B}">
  <dimension ref="B1:K43"/>
  <sheetViews>
    <sheetView tabSelected="1" topLeftCell="G3" zoomScale="141" zoomScaleNormal="58" workbookViewId="0">
      <selection activeCell="E18" sqref="E18"/>
    </sheetView>
  </sheetViews>
  <sheetFormatPr baseColWidth="10" defaultRowHeight="15" x14ac:dyDescent="0.2"/>
  <cols>
    <col min="2" max="2" width="39.83203125" bestFit="1" customWidth="1"/>
    <col min="3" max="3" width="16.6640625" bestFit="1" customWidth="1"/>
    <col min="4" max="4" width="13.5" bestFit="1" customWidth="1"/>
    <col min="5" max="5" width="9.33203125" bestFit="1" customWidth="1"/>
    <col min="6" max="6" width="7.1640625" customWidth="1"/>
    <col min="7" max="7" width="39.5" bestFit="1" customWidth="1"/>
    <col min="8" max="8" width="16.83203125" bestFit="1" customWidth="1"/>
    <col min="9" max="9" width="20.33203125" bestFit="1" customWidth="1"/>
    <col min="10" max="11" width="8.5" customWidth="1"/>
  </cols>
  <sheetData>
    <row r="1" spans="2:11" ht="16" thickBot="1" x14ac:dyDescent="0.25"/>
    <row r="2" spans="2:11" ht="16" thickBot="1" x14ac:dyDescent="0.25">
      <c r="B2" s="53" t="s">
        <v>53</v>
      </c>
      <c r="C2" s="56" t="s">
        <v>50</v>
      </c>
      <c r="D2" s="57" t="s">
        <v>0</v>
      </c>
      <c r="E2" s="57" t="s">
        <v>54</v>
      </c>
      <c r="F2" s="63"/>
      <c r="G2" s="4" t="s">
        <v>13</v>
      </c>
      <c r="H2" s="58" t="s">
        <v>8</v>
      </c>
      <c r="I2" s="61" t="s">
        <v>9</v>
      </c>
      <c r="J2" s="64"/>
      <c r="K2" s="2"/>
    </row>
    <row r="3" spans="2:11" x14ac:dyDescent="0.2">
      <c r="B3" s="44" t="s">
        <v>22</v>
      </c>
      <c r="C3" s="82"/>
      <c r="D3" s="83"/>
      <c r="E3" s="49" t="str">
        <f t="shared" ref="E3:E8" si="0">IF(D3=0,"",(D3-C3)/C3)</f>
        <v/>
      </c>
      <c r="F3" s="2"/>
      <c r="G3" s="5" t="s">
        <v>4</v>
      </c>
      <c r="H3" s="88"/>
      <c r="I3" s="89"/>
      <c r="J3" s="65"/>
    </row>
    <row r="4" spans="2:11" ht="16" thickBot="1" x14ac:dyDescent="0.25">
      <c r="B4" s="45" t="s">
        <v>23</v>
      </c>
      <c r="C4" s="84"/>
      <c r="D4" s="85"/>
      <c r="E4" s="50" t="str">
        <f t="shared" si="0"/>
        <v/>
      </c>
      <c r="F4" s="2"/>
      <c r="G4" s="6" t="s">
        <v>5</v>
      </c>
      <c r="H4" s="92"/>
      <c r="I4" s="93"/>
      <c r="J4" s="65"/>
    </row>
    <row r="5" spans="2:11" ht="16" thickBot="1" x14ac:dyDescent="0.25">
      <c r="B5" s="45" t="s">
        <v>17</v>
      </c>
      <c r="C5" s="122">
        <f>C4*C3</f>
        <v>0</v>
      </c>
      <c r="D5" s="123">
        <f>D4*D3</f>
        <v>0</v>
      </c>
      <c r="E5" s="50" t="str">
        <f t="shared" si="0"/>
        <v/>
      </c>
      <c r="F5" s="2"/>
      <c r="G5" s="6" t="s">
        <v>6</v>
      </c>
      <c r="H5" s="92"/>
      <c r="I5" s="93"/>
      <c r="J5" s="65"/>
    </row>
    <row r="6" spans="2:11" ht="16" thickBot="1" x14ac:dyDescent="0.25">
      <c r="B6" s="46" t="s">
        <v>18</v>
      </c>
      <c r="C6" s="86"/>
      <c r="D6" s="87"/>
      <c r="E6" s="50" t="str">
        <f t="shared" si="0"/>
        <v/>
      </c>
      <c r="F6" s="2"/>
      <c r="G6" s="7" t="s">
        <v>11</v>
      </c>
      <c r="H6" s="141"/>
      <c r="I6" s="93"/>
      <c r="J6" s="65"/>
    </row>
    <row r="7" spans="2:11" ht="16" thickBot="1" x14ac:dyDescent="0.25">
      <c r="B7" s="47" t="s">
        <v>24</v>
      </c>
      <c r="C7" s="137">
        <f>C6*C3</f>
        <v>0</v>
      </c>
      <c r="D7" s="138">
        <f>D6*D3</f>
        <v>0</v>
      </c>
      <c r="E7" s="51" t="str">
        <f t="shared" si="0"/>
        <v/>
      </c>
      <c r="F7" s="2"/>
      <c r="G7" s="6" t="s">
        <v>7</v>
      </c>
      <c r="H7" s="90"/>
      <c r="I7" s="91"/>
      <c r="J7" s="65"/>
    </row>
    <row r="8" spans="2:11" ht="16" thickBot="1" x14ac:dyDescent="0.25">
      <c r="B8" s="55" t="s">
        <v>16</v>
      </c>
      <c r="C8" s="135"/>
      <c r="D8" s="136"/>
      <c r="E8" s="133" t="str">
        <f t="shared" si="0"/>
        <v/>
      </c>
      <c r="F8" s="2"/>
      <c r="G8" s="12" t="s">
        <v>12</v>
      </c>
      <c r="H8" s="79" t="str">
        <f>IF(C15=0,"",C16/C15)</f>
        <v/>
      </c>
      <c r="I8" s="80" t="str">
        <f>IF(D15=0,"",D16/D15)</f>
        <v/>
      </c>
      <c r="J8" s="65"/>
    </row>
    <row r="9" spans="2:11" ht="16" thickBot="1" x14ac:dyDescent="0.25">
      <c r="B9" s="46" t="s">
        <v>19</v>
      </c>
      <c r="C9" s="90"/>
      <c r="D9" s="91"/>
      <c r="E9" s="52" t="str">
        <f t="shared" ref="E9:E16" si="1">IF(D9=0,"",(D9-C9)/C9)</f>
        <v/>
      </c>
      <c r="F9" s="2"/>
      <c r="G9" s="35" t="s">
        <v>14</v>
      </c>
      <c r="H9" s="117">
        <f>1-SUM(H3:H8)</f>
        <v>1</v>
      </c>
      <c r="I9" s="118">
        <f>1-SUM(I3:I8)</f>
        <v>1</v>
      </c>
      <c r="J9" s="65"/>
    </row>
    <row r="10" spans="2:11" ht="16" thickBot="1" x14ac:dyDescent="0.25">
      <c r="B10" s="48" t="s">
        <v>51</v>
      </c>
      <c r="C10" s="72">
        <f>C7-(C7*C8)+(C7*C9)</f>
        <v>0</v>
      </c>
      <c r="D10" s="73">
        <f>D7-(D7*D8)+(D7*D9)</f>
        <v>0</v>
      </c>
      <c r="E10" s="52" t="str">
        <f t="shared" si="1"/>
        <v/>
      </c>
      <c r="F10" s="2"/>
      <c r="G10" s="8" t="s">
        <v>39</v>
      </c>
      <c r="H10" s="115" t="str">
        <f>IF(C19=0,"",H9+H8)</f>
        <v/>
      </c>
      <c r="I10" s="116" t="str">
        <f>IF(C19=0,"",I9+I8)</f>
        <v/>
      </c>
      <c r="J10" s="66"/>
    </row>
    <row r="11" spans="2:11" ht="16" thickBot="1" x14ac:dyDescent="0.25">
      <c r="B11" s="134" t="s">
        <v>55</v>
      </c>
      <c r="C11" s="100" t="str">
        <f>IF(C3=0,"",C10/C5)</f>
        <v/>
      </c>
      <c r="D11" s="101" t="str">
        <f>IF(D3=0,"",D10/D5)</f>
        <v/>
      </c>
      <c r="E11" s="129" t="str">
        <f>IF(D10=0,"",(D11-C11)/C11)</f>
        <v/>
      </c>
      <c r="F11" s="2"/>
      <c r="G11" s="2"/>
      <c r="H11" s="2"/>
      <c r="I11" s="2"/>
      <c r="J11" s="66"/>
    </row>
    <row r="12" spans="2:11" ht="16" thickBot="1" x14ac:dyDescent="0.25">
      <c r="B12" s="47" t="s">
        <v>15</v>
      </c>
      <c r="C12" s="77">
        <f>C5-C10</f>
        <v>0</v>
      </c>
      <c r="D12" s="78">
        <f>D5-D10</f>
        <v>0</v>
      </c>
      <c r="E12" s="51" t="str">
        <f t="shared" si="1"/>
        <v/>
      </c>
      <c r="F12" s="2"/>
      <c r="G12" s="4" t="s">
        <v>10</v>
      </c>
      <c r="H12" s="58" t="s">
        <v>36</v>
      </c>
      <c r="I12" s="59" t="s">
        <v>9</v>
      </c>
      <c r="J12" s="60" t="s">
        <v>26</v>
      </c>
    </row>
    <row r="13" spans="2:11" x14ac:dyDescent="0.2">
      <c r="B13" s="130" t="s">
        <v>20</v>
      </c>
      <c r="C13" s="131"/>
      <c r="D13" s="132"/>
      <c r="E13" s="133" t="str">
        <f t="shared" si="1"/>
        <v/>
      </c>
      <c r="F13" s="2"/>
      <c r="G13" s="9" t="s">
        <v>4</v>
      </c>
      <c r="H13" s="120">
        <f t="shared" ref="H13:H19" si="2">$C$15*H3</f>
        <v>0</v>
      </c>
      <c r="I13" s="121">
        <f t="shared" ref="I13:I19" si="3">$D$15*I3</f>
        <v>0</v>
      </c>
      <c r="J13" s="31" t="str">
        <f>IF(I13=0,"",(I13-H13)/H13)</f>
        <v/>
      </c>
    </row>
    <row r="14" spans="2:11" ht="16" thickBot="1" x14ac:dyDescent="0.25">
      <c r="B14" s="124" t="s">
        <v>35</v>
      </c>
      <c r="C14" s="125"/>
      <c r="D14" s="126"/>
      <c r="E14" s="52" t="str">
        <f t="shared" si="1"/>
        <v/>
      </c>
      <c r="F14" s="2"/>
      <c r="G14" s="6" t="s">
        <v>5</v>
      </c>
      <c r="H14" s="38">
        <f t="shared" si="2"/>
        <v>0</v>
      </c>
      <c r="I14" s="42">
        <f t="shared" si="3"/>
        <v>0</v>
      </c>
      <c r="J14" s="33" t="str">
        <f t="shared" ref="J14:J19" si="4">IF(I14=0,"",(I14-H14)/H14)</f>
        <v/>
      </c>
    </row>
    <row r="15" spans="2:11" x14ac:dyDescent="0.2">
      <c r="B15" s="44" t="s">
        <v>21</v>
      </c>
      <c r="C15" s="127">
        <f>C10*C13</f>
        <v>0</v>
      </c>
      <c r="D15" s="128">
        <f>D10*D13</f>
        <v>0</v>
      </c>
      <c r="E15" s="129" t="str">
        <f t="shared" si="1"/>
        <v/>
      </c>
      <c r="F15" s="2"/>
      <c r="G15" s="6" t="s">
        <v>6</v>
      </c>
      <c r="H15" s="38">
        <f t="shared" si="2"/>
        <v>0</v>
      </c>
      <c r="I15" s="42">
        <f t="shared" si="3"/>
        <v>0</v>
      </c>
      <c r="J15" s="33" t="str">
        <f t="shared" si="4"/>
        <v/>
      </c>
    </row>
    <row r="16" spans="2:11" ht="16" thickBot="1" x14ac:dyDescent="0.25">
      <c r="B16" s="47" t="s">
        <v>25</v>
      </c>
      <c r="C16" s="54">
        <f>C14*C5</f>
        <v>0</v>
      </c>
      <c r="D16" s="16">
        <f>D14*D5</f>
        <v>0</v>
      </c>
      <c r="E16" s="51" t="str">
        <f t="shared" si="1"/>
        <v/>
      </c>
      <c r="F16" s="2"/>
      <c r="G16" s="7" t="s">
        <v>11</v>
      </c>
      <c r="H16" s="38">
        <f t="shared" si="2"/>
        <v>0</v>
      </c>
      <c r="I16" s="42">
        <f t="shared" si="3"/>
        <v>0</v>
      </c>
      <c r="J16" s="33" t="str">
        <f t="shared" si="4"/>
        <v/>
      </c>
    </row>
    <row r="17" spans="2:10" ht="16" thickBot="1" x14ac:dyDescent="0.25">
      <c r="B17" s="67"/>
      <c r="C17" s="2"/>
      <c r="D17" s="2"/>
      <c r="E17" s="2"/>
      <c r="F17" s="2"/>
      <c r="G17" s="6" t="s">
        <v>7</v>
      </c>
      <c r="H17" s="38">
        <f t="shared" si="2"/>
        <v>0</v>
      </c>
      <c r="I17" s="42">
        <f t="shared" si="3"/>
        <v>0</v>
      </c>
      <c r="J17" s="33" t="str">
        <f t="shared" si="4"/>
        <v/>
      </c>
    </row>
    <row r="18" spans="2:10" ht="16" thickBot="1" x14ac:dyDescent="0.25">
      <c r="B18" s="4" t="s">
        <v>29</v>
      </c>
      <c r="C18" s="58" t="s">
        <v>50</v>
      </c>
      <c r="D18" s="59" t="s">
        <v>0</v>
      </c>
      <c r="E18" s="60" t="s">
        <v>54</v>
      </c>
      <c r="F18" s="2"/>
      <c r="G18" s="12" t="s">
        <v>12</v>
      </c>
      <c r="H18" s="39" t="str">
        <f>IF(C19=0,"",$C$15*H8)</f>
        <v/>
      </c>
      <c r="I18" s="43" t="str">
        <f>IF(C19=0,"",$D$15*I8)</f>
        <v/>
      </c>
      <c r="J18" s="139" t="str">
        <f>IF(C19=0,"",(I18-H18)/H18)</f>
        <v/>
      </c>
    </row>
    <row r="19" spans="2:10" ht="16" thickBot="1" x14ac:dyDescent="0.25">
      <c r="B19" s="9" t="s">
        <v>1</v>
      </c>
      <c r="C19" s="142"/>
      <c r="D19" s="143"/>
      <c r="E19" s="9"/>
      <c r="F19" s="2"/>
      <c r="G19" s="40" t="s">
        <v>14</v>
      </c>
      <c r="H19" s="140">
        <f t="shared" si="2"/>
        <v>0</v>
      </c>
      <c r="I19" s="103">
        <f t="shared" si="3"/>
        <v>0</v>
      </c>
      <c r="J19" s="32" t="str">
        <f t="shared" si="4"/>
        <v/>
      </c>
    </row>
    <row r="20" spans="2:10" ht="16" thickBot="1" x14ac:dyDescent="0.25">
      <c r="B20" s="6" t="s">
        <v>28</v>
      </c>
      <c r="C20" s="81" t="str">
        <f>IF(C19=0,"",C19*C4*(C11-C22))</f>
        <v/>
      </c>
      <c r="D20" s="76" t="str">
        <f>C20</f>
        <v/>
      </c>
      <c r="E20" s="6"/>
      <c r="F20" s="2"/>
      <c r="G20" s="2"/>
      <c r="H20" s="2"/>
      <c r="I20" s="2"/>
      <c r="J20" s="66"/>
    </row>
    <row r="21" spans="2:10" ht="16" thickBot="1" x14ac:dyDescent="0.25">
      <c r="B21" s="11" t="s">
        <v>3</v>
      </c>
      <c r="C21" s="94"/>
      <c r="D21" s="95"/>
      <c r="E21" s="11"/>
      <c r="F21" s="2"/>
      <c r="G21" s="4" t="s">
        <v>37</v>
      </c>
      <c r="H21" s="58" t="s">
        <v>31</v>
      </c>
      <c r="I21" s="62" t="s">
        <v>9</v>
      </c>
      <c r="J21" s="60" t="s">
        <v>54</v>
      </c>
    </row>
    <row r="22" spans="2:10" x14ac:dyDescent="0.2">
      <c r="B22" s="9" t="s">
        <v>56</v>
      </c>
      <c r="C22" s="96"/>
      <c r="D22" s="97"/>
      <c r="E22" s="9"/>
      <c r="F22" s="2"/>
      <c r="G22" s="5" t="s">
        <v>4</v>
      </c>
      <c r="H22" s="37" t="str">
        <f>IF(H3=0,"",$C$27*H3)</f>
        <v/>
      </c>
      <c r="I22" s="36" t="str">
        <f>IF(I3=0,"",I3*$D$27)</f>
        <v/>
      </c>
      <c r="J22" s="34" t="str">
        <f>IF(I3=0,"",(I22-H22)/H22)</f>
        <v/>
      </c>
    </row>
    <row r="23" spans="2:10" ht="16" thickBot="1" x14ac:dyDescent="0.25">
      <c r="B23" s="11" t="s">
        <v>57</v>
      </c>
      <c r="C23" s="98"/>
      <c r="D23" s="99"/>
      <c r="E23" s="11"/>
      <c r="F23" s="2"/>
      <c r="G23" s="6" t="s">
        <v>5</v>
      </c>
      <c r="H23" s="37" t="str">
        <f>IF(H4=0,"",$C$27*H4)</f>
        <v/>
      </c>
      <c r="I23" s="36" t="str">
        <f t="shared" ref="I23:I26" si="5">IF(I4=0,"",I4*$D$27)</f>
        <v/>
      </c>
      <c r="J23" s="34" t="str">
        <f t="shared" ref="J23:J26" si="6">IF(I4=0,"",(I23-H23)/H23)</f>
        <v/>
      </c>
    </row>
    <row r="24" spans="2:10" ht="16" thickBot="1" x14ac:dyDescent="0.25">
      <c r="B24" s="5" t="s">
        <v>32</v>
      </c>
      <c r="C24" s="119" t="str">
        <f>IF(C23=0,"",(C20*C23)-(C20*C22))</f>
        <v/>
      </c>
      <c r="D24" s="74" t="str">
        <f>IF(C19=0,"",(D20*D23)-(D20*D22))</f>
        <v/>
      </c>
      <c r="E24" s="33" t="str">
        <f>IF(D23=0,"",(D24-C24)/C24)</f>
        <v/>
      </c>
      <c r="F24" s="2"/>
      <c r="G24" s="6" t="s">
        <v>6</v>
      </c>
      <c r="H24" s="37" t="str">
        <f t="shared" ref="H24:H26" si="7">IF(H5=0,"",$C$27*H5)</f>
        <v/>
      </c>
      <c r="I24" s="36" t="str">
        <f t="shared" si="5"/>
        <v/>
      </c>
      <c r="J24" s="34" t="str">
        <f t="shared" si="6"/>
        <v/>
      </c>
    </row>
    <row r="25" spans="2:10" ht="16" thickBot="1" x14ac:dyDescent="0.25">
      <c r="B25" s="6" t="s">
        <v>55</v>
      </c>
      <c r="C25" s="100" t="str">
        <f>IF(C19=0,"",C24/C20)</f>
        <v/>
      </c>
      <c r="D25" s="101" t="str">
        <f>IF(C19=0,"",D24/D20)</f>
        <v/>
      </c>
      <c r="E25" s="26" t="str">
        <f>IF(D23=0,"",(D25-C25)/C25)</f>
        <v/>
      </c>
      <c r="F25" s="2"/>
      <c r="G25" s="7" t="s">
        <v>62</v>
      </c>
      <c r="H25" s="37" t="str">
        <f t="shared" si="7"/>
        <v/>
      </c>
      <c r="I25" s="36" t="str">
        <f t="shared" si="5"/>
        <v/>
      </c>
      <c r="J25" s="34" t="str">
        <f t="shared" si="6"/>
        <v/>
      </c>
    </row>
    <row r="26" spans="2:10" ht="16" thickBot="1" x14ac:dyDescent="0.25">
      <c r="B26" s="12" t="s">
        <v>15</v>
      </c>
      <c r="C26" s="75" t="str">
        <f>IF(C19=0,"",C20-C24)</f>
        <v/>
      </c>
      <c r="D26" s="76" t="str">
        <f>IF(C19=0,"",D20-D24)</f>
        <v/>
      </c>
      <c r="E26" s="28" t="str">
        <f>IF(D23=0,"",(D26-C26)/C26)</f>
        <v/>
      </c>
      <c r="F26" s="2"/>
      <c r="G26" s="12" t="s">
        <v>7</v>
      </c>
      <c r="H26" s="37" t="str">
        <f t="shared" si="7"/>
        <v/>
      </c>
      <c r="I26" s="36" t="str">
        <f t="shared" si="5"/>
        <v/>
      </c>
      <c r="J26" s="34" t="str">
        <f t="shared" si="6"/>
        <v/>
      </c>
    </row>
    <row r="27" spans="2:10" ht="16" thickBot="1" x14ac:dyDescent="0.25">
      <c r="B27" s="14" t="s">
        <v>30</v>
      </c>
      <c r="C27" s="112" t="str">
        <f>IF(C19=0,"",C24*C21)</f>
        <v/>
      </c>
      <c r="D27" s="113" t="str">
        <f>IF(C19=0,"",D24*D21)</f>
        <v/>
      </c>
      <c r="E27" s="32" t="str">
        <f>IF(D23=0,"",(D27-C27)/C27)</f>
        <v/>
      </c>
      <c r="F27" s="2"/>
      <c r="G27" s="40" t="s">
        <v>14</v>
      </c>
      <c r="H27" s="102" t="str">
        <f>IF(H3=0,"",$C$27*H10)</f>
        <v/>
      </c>
      <c r="I27" s="104" t="str">
        <f>IF(I4=0,"",$D$27*I10)</f>
        <v/>
      </c>
      <c r="J27" s="101" t="str">
        <f>IF(I7=0,"",(I27-H27)/H27)</f>
        <v/>
      </c>
    </row>
    <row r="28" spans="2:10" ht="16" thickBot="1" x14ac:dyDescent="0.25">
      <c r="B28" s="9" t="s">
        <v>33</v>
      </c>
      <c r="C28" s="29" t="str">
        <f>IF(C21=0,"",C26*C21)</f>
        <v/>
      </c>
      <c r="D28" s="30" t="str">
        <f>IF(D21=0,"",D26*D21)</f>
        <v/>
      </c>
      <c r="E28" s="31" t="str">
        <f>IF(D23=0,"",(D28-C28)/C28)</f>
        <v/>
      </c>
      <c r="F28" s="2"/>
      <c r="G28" s="2"/>
      <c r="H28" s="2"/>
      <c r="I28" s="2"/>
      <c r="J28" s="66"/>
    </row>
    <row r="29" spans="2:10" ht="16" thickBot="1" x14ac:dyDescent="0.25">
      <c r="B29" s="11" t="s">
        <v>34</v>
      </c>
      <c r="C29" s="24" t="str">
        <f>IF(C14=0,"",C26*C14)</f>
        <v/>
      </c>
      <c r="D29" s="25" t="str">
        <f>IF(D14=0,"",D26*D14)</f>
        <v/>
      </c>
      <c r="E29" s="27" t="str">
        <f>IF(D23=0,"",(D29-C29)/C29)</f>
        <v/>
      </c>
      <c r="F29" s="2"/>
      <c r="G29" s="4" t="s">
        <v>38</v>
      </c>
      <c r="H29" s="58" t="s">
        <v>31</v>
      </c>
      <c r="I29" s="59" t="s">
        <v>9</v>
      </c>
      <c r="J29" s="60" t="s">
        <v>54</v>
      </c>
    </row>
    <row r="30" spans="2:10" ht="16" thickBot="1" x14ac:dyDescent="0.25">
      <c r="B30" s="67"/>
      <c r="C30" s="2"/>
      <c r="D30" s="2"/>
      <c r="E30" s="2"/>
      <c r="F30" s="2"/>
      <c r="G30" s="5" t="s">
        <v>4</v>
      </c>
      <c r="H30" s="37" t="str">
        <f>IF(H3=0,"",H22+H13)</f>
        <v/>
      </c>
      <c r="I30" s="41" t="str">
        <f>IF(I3=0,"",I13+I22)</f>
        <v/>
      </c>
      <c r="J30" s="33" t="str">
        <f>IF(I3=0,"",(I30-H30)/H30)</f>
        <v/>
      </c>
    </row>
    <row r="31" spans="2:10" ht="16" thickBot="1" x14ac:dyDescent="0.25">
      <c r="B31" s="4" t="s">
        <v>58</v>
      </c>
      <c r="C31" s="58" t="s">
        <v>50</v>
      </c>
      <c r="D31" s="61" t="s">
        <v>0</v>
      </c>
      <c r="E31" s="2"/>
      <c r="F31" s="2"/>
      <c r="G31" s="6" t="s">
        <v>5</v>
      </c>
      <c r="H31" s="37" t="str">
        <f t="shared" ref="H31:H34" si="8">IF(H4=0,"",H23+H14)</f>
        <v/>
      </c>
      <c r="I31" s="41" t="str">
        <f t="shared" ref="I31:I34" si="9">IF(I4=0,"",I14+I23)</f>
        <v/>
      </c>
      <c r="J31" s="33" t="str">
        <f t="shared" ref="J31:J34" si="10">IF(I4=0,"",(I31-H31)/H31)</f>
        <v/>
      </c>
    </row>
    <row r="32" spans="2:10" x14ac:dyDescent="0.2">
      <c r="B32" s="5" t="s">
        <v>41</v>
      </c>
      <c r="C32" s="20" t="str">
        <f>C20</f>
        <v/>
      </c>
      <c r="D32" s="18" t="str">
        <f>D20</f>
        <v/>
      </c>
      <c r="E32" s="2"/>
      <c r="F32" s="2"/>
      <c r="G32" s="6" t="s">
        <v>6</v>
      </c>
      <c r="H32" s="37" t="str">
        <f t="shared" si="8"/>
        <v/>
      </c>
      <c r="I32" s="41" t="str">
        <f t="shared" si="9"/>
        <v/>
      </c>
      <c r="J32" s="33" t="str">
        <f t="shared" si="10"/>
        <v/>
      </c>
    </row>
    <row r="33" spans="2:10" x14ac:dyDescent="0.2">
      <c r="B33" s="6" t="s">
        <v>42</v>
      </c>
      <c r="C33" s="21" t="str">
        <f>IF(C12=0,"",C26+C12)</f>
        <v/>
      </c>
      <c r="D33" s="17" t="str">
        <f>IF(D12=0,"",D26+D12)</f>
        <v/>
      </c>
      <c r="E33" s="2"/>
      <c r="F33" s="2"/>
      <c r="G33" s="7" t="s">
        <v>62</v>
      </c>
      <c r="H33" s="37" t="str">
        <f t="shared" si="8"/>
        <v/>
      </c>
      <c r="I33" s="41" t="str">
        <f t="shared" si="9"/>
        <v/>
      </c>
      <c r="J33" s="33" t="str">
        <f t="shared" si="10"/>
        <v/>
      </c>
    </row>
    <row r="34" spans="2:10" x14ac:dyDescent="0.2">
      <c r="B34" s="6" t="s">
        <v>43</v>
      </c>
      <c r="C34" s="21" t="str">
        <f>IF(C19=0,"",(C32+C33)/2)</f>
        <v/>
      </c>
      <c r="D34" s="17" t="str">
        <f>IF(C19=0,"",(D32+D33)/2)</f>
        <v/>
      </c>
      <c r="E34" s="2"/>
      <c r="F34" s="2"/>
      <c r="G34" s="6" t="s">
        <v>7</v>
      </c>
      <c r="H34" s="37" t="str">
        <f t="shared" si="8"/>
        <v/>
      </c>
      <c r="I34" s="41" t="str">
        <f t="shared" si="9"/>
        <v/>
      </c>
      <c r="J34" s="33" t="str">
        <f t="shared" si="10"/>
        <v/>
      </c>
    </row>
    <row r="35" spans="2:10" ht="16" thickBot="1" x14ac:dyDescent="0.25">
      <c r="B35" s="6" t="s">
        <v>46</v>
      </c>
      <c r="C35" s="22" t="str">
        <f>IF(C14=0,"",C34*C14)</f>
        <v/>
      </c>
      <c r="D35" s="3" t="str">
        <f>IF(C19=0,"",D34*D14)</f>
        <v/>
      </c>
      <c r="E35" s="2"/>
      <c r="F35" s="2"/>
      <c r="G35" s="12" t="s">
        <v>12</v>
      </c>
      <c r="H35" s="39" t="str">
        <f>H18</f>
        <v/>
      </c>
      <c r="I35" s="43" t="str">
        <f>I18</f>
        <v/>
      </c>
      <c r="J35" s="33" t="str">
        <f>IF(I7=0,"",(I35-H35)/H35)</f>
        <v/>
      </c>
    </row>
    <row r="36" spans="2:10" ht="16" thickBot="1" x14ac:dyDescent="0.25">
      <c r="B36" s="12" t="s">
        <v>44</v>
      </c>
      <c r="C36" s="23" t="str">
        <f>IF(C14=0,"",(C32*C14)+C16-(C33*C14))</f>
        <v/>
      </c>
      <c r="D36" s="19" t="str">
        <f>IF(C19=0,"",(D32*D14)+D16-(D33*D14))</f>
        <v/>
      </c>
      <c r="E36" s="2"/>
      <c r="F36" s="2"/>
      <c r="G36" s="40" t="s">
        <v>14</v>
      </c>
      <c r="H36" s="102" t="str">
        <f>IF(H3=0,"",H27+H19)</f>
        <v/>
      </c>
      <c r="I36" s="103" t="str">
        <f>IF(I3=0,"",I19+I27)</f>
        <v/>
      </c>
      <c r="J36" s="111" t="str">
        <f>IF(I7=0,"",(I36-H36)/H36)</f>
        <v/>
      </c>
    </row>
    <row r="37" spans="2:10" ht="16" thickBot="1" x14ac:dyDescent="0.25">
      <c r="B37" s="9" t="s">
        <v>45</v>
      </c>
      <c r="C37" s="106" t="str">
        <f>IF(C19=0,"",C36/C35)</f>
        <v/>
      </c>
      <c r="D37" s="107" t="str">
        <f>IF(C19=0,"",D36/D35)</f>
        <v/>
      </c>
      <c r="E37" s="2"/>
      <c r="F37" s="2"/>
      <c r="G37" s="2"/>
      <c r="H37" s="2"/>
      <c r="I37" s="2"/>
      <c r="J37" s="66"/>
    </row>
    <row r="38" spans="2:10" ht="16" thickBot="1" x14ac:dyDescent="0.25">
      <c r="B38" s="11" t="s">
        <v>59</v>
      </c>
      <c r="C38" s="108" t="str">
        <f>IF(C19=0,"",360/C37)</f>
        <v/>
      </c>
      <c r="D38" s="109" t="str">
        <f>IF(C19=0,"",360/D37)</f>
        <v/>
      </c>
      <c r="E38" s="2"/>
      <c r="F38" s="2"/>
      <c r="G38" s="4" t="s">
        <v>2</v>
      </c>
      <c r="H38" s="57" t="s">
        <v>52</v>
      </c>
      <c r="I38" s="2"/>
      <c r="J38" s="66"/>
    </row>
    <row r="39" spans="2:10" ht="16" thickBot="1" x14ac:dyDescent="0.25">
      <c r="B39" s="67"/>
      <c r="C39" s="2"/>
      <c r="D39" s="2"/>
      <c r="E39" s="2"/>
      <c r="F39" s="2"/>
      <c r="G39" s="9" t="s">
        <v>27</v>
      </c>
      <c r="H39" s="10" t="str">
        <f>IF(I7=0,"",II18-H18)</f>
        <v/>
      </c>
      <c r="I39" s="2"/>
      <c r="J39" s="66"/>
    </row>
    <row r="40" spans="2:10" ht="16" thickBot="1" x14ac:dyDescent="0.25">
      <c r="B40" s="4" t="s">
        <v>40</v>
      </c>
      <c r="C40" s="57" t="s">
        <v>49</v>
      </c>
      <c r="D40" s="2"/>
      <c r="E40" s="2"/>
      <c r="F40" s="2"/>
      <c r="G40" s="12" t="s">
        <v>61</v>
      </c>
      <c r="H40" s="13" t="str">
        <f>C42</f>
        <v/>
      </c>
      <c r="I40" s="2"/>
      <c r="J40" s="66"/>
    </row>
    <row r="41" spans="2:10" ht="16" thickBot="1" x14ac:dyDescent="0.25">
      <c r="B41" s="5" t="s">
        <v>47</v>
      </c>
      <c r="C41" s="114" t="str">
        <f>IF(C19=0,"",(C20*C22)+(C7*C8))</f>
        <v/>
      </c>
      <c r="D41" s="2"/>
      <c r="E41" s="2"/>
      <c r="F41" s="2"/>
      <c r="G41" s="14" t="s">
        <v>60</v>
      </c>
      <c r="H41" s="105" t="str">
        <f>IF(I7=0,"",(H39+H40))</f>
        <v/>
      </c>
      <c r="I41" s="2"/>
      <c r="J41" s="66"/>
    </row>
    <row r="42" spans="2:10" ht="16" thickBot="1" x14ac:dyDescent="0.25">
      <c r="B42" s="11" t="s">
        <v>48</v>
      </c>
      <c r="C42" s="110" t="str">
        <f>IF(C19=0,"",C41*C21)</f>
        <v/>
      </c>
      <c r="D42" s="68"/>
      <c r="E42" s="68"/>
      <c r="F42" s="68"/>
      <c r="G42" s="69"/>
      <c r="H42" s="70"/>
      <c r="I42" s="68"/>
      <c r="J42" s="71"/>
    </row>
    <row r="43" spans="2:10" x14ac:dyDescent="0.2">
      <c r="G43" s="1"/>
      <c r="H43" s="15"/>
    </row>
  </sheetData>
  <mergeCells count="1">
    <mergeCell ref="C19:D19"/>
  </mergeCells>
  <conditionalFormatting sqref="J27">
    <cfRule type="cellIs" dxfId="8" priority="9" operator="lessThan">
      <formula>0</formula>
    </cfRule>
  </conditionalFormatting>
  <conditionalFormatting sqref="J36">
    <cfRule type="cellIs" dxfId="7" priority="8" operator="lessThan">
      <formula>0</formula>
    </cfRule>
  </conditionalFormatting>
  <conditionalFormatting sqref="D11">
    <cfRule type="cellIs" dxfId="6" priority="7" operator="lessThan">
      <formula>$C$11</formula>
    </cfRule>
  </conditionalFormatting>
  <conditionalFormatting sqref="I9">
    <cfRule type="cellIs" dxfId="5" priority="6" operator="lessThan">
      <formula>0</formula>
    </cfRule>
    <cfRule type="cellIs" dxfId="4" priority="5" operator="lessThan">
      <formula>0</formula>
    </cfRule>
  </conditionalFormatting>
  <conditionalFormatting sqref="D15">
    <cfRule type="cellIs" dxfId="3" priority="4" operator="lessThan">
      <formula>$C$15</formula>
    </cfRule>
  </conditionalFormatting>
  <conditionalFormatting sqref="D25">
    <cfRule type="cellIs" dxfId="2" priority="3" operator="lessThan">
      <formula>$C$25</formula>
    </cfRule>
  </conditionalFormatting>
  <conditionalFormatting sqref="D27">
    <cfRule type="cellIs" dxfId="1" priority="2" operator="lessThan">
      <formula>$C$27</formula>
    </cfRule>
  </conditionalFormatting>
  <conditionalFormatting sqref="D37">
    <cfRule type="cellIs" dxfId="0" priority="1" operator="lessThan">
      <formula>$C$37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190562616F64C8BEDC48628D7E2E1" ma:contentTypeVersion="14" ma:contentTypeDescription="Crée un document." ma:contentTypeScope="" ma:versionID="f1dc688f04c47211d6240056ea0f065d">
  <xsd:schema xmlns:xsd="http://www.w3.org/2001/XMLSchema" xmlns:xs="http://www.w3.org/2001/XMLSchema" xmlns:p="http://schemas.microsoft.com/office/2006/metadata/properties" xmlns:ns2="1794c92e-8253-4263-bf0f-9d298660d7ab" xmlns:ns3="fc2d0925-cc1a-4ea4-b04d-9a169d650346" targetNamespace="http://schemas.microsoft.com/office/2006/metadata/properties" ma:root="true" ma:fieldsID="fb0a992dabdd000acef527d6e1637431" ns2:_="" ns3:_="">
    <xsd:import namespace="1794c92e-8253-4263-bf0f-9d298660d7ab"/>
    <xsd:import namespace="fc2d0925-cc1a-4ea4-b04d-9a169d6503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_x0020_modif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4c92e-8253-4263-bf0f-9d298660d7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d0925-cc1a-4ea4-b04d-9a169d650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ate_x0020_modif" ma:index="16" nillable="true" ma:displayName="date modif" ma:format="DateTime" ma:internalName="date_x0020_modif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modif xmlns="fc2d0925-cc1a-4ea4-b04d-9a169d650346" xsi:nil="true"/>
  </documentManagement>
</p:properties>
</file>

<file path=customXml/itemProps1.xml><?xml version="1.0" encoding="utf-8"?>
<ds:datastoreItem xmlns:ds="http://schemas.openxmlformats.org/officeDocument/2006/customXml" ds:itemID="{BD3B4289-3F90-4623-806A-6C1FBE1201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FCA0E-289D-4040-9C82-BD1CE486B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4c92e-8253-4263-bf0f-9d298660d7ab"/>
    <ds:schemaRef ds:uri="fc2d0925-cc1a-4ea4-b04d-9a169d650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12BED2-8A8B-4A94-B9FE-317DDFA2A52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794c92e-8253-4263-bf0f-9d298660d7ab"/>
    <ds:schemaRef ds:uri="http://purl.org/dc/dcmitype/"/>
    <ds:schemaRef ds:uri="http://purl.org/dc/elements/1.1/"/>
    <ds:schemaRef ds:uri="http://purl.org/dc/terms/"/>
    <ds:schemaRef ds:uri="fc2d0925-cc1a-4ea4-b04d-9a169d65034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Impact délégation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Katy-Lise Atamian</cp:lastModifiedBy>
  <dcterms:created xsi:type="dcterms:W3CDTF">2021-09-23T14:23:28Z</dcterms:created>
  <dcterms:modified xsi:type="dcterms:W3CDTF">2021-11-29T13:09:08Z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0x010100D9D190562616F64C8BEDC48628D7E2E1</vt:lpwstr>
  </property>
</Properties>
</file>