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olivier/Desktop/Créer, reprendre/"/>
    </mc:Choice>
  </mc:AlternateContent>
  <xr:revisionPtr revIDLastSave="0" documentId="13_ncr:1_{E13A4F88-EA90-8343-B6F5-6498954E12B3}" xr6:coauthVersionLast="36" xr6:coauthVersionMax="36" xr10:uidLastSave="{00000000-0000-0000-0000-000000000000}"/>
  <bookViews>
    <workbookView xWindow="0" yWindow="460" windowWidth="24960" windowHeight="15620" xr2:uid="{00000000-000D-0000-FFFF-FFFF00000000}"/>
  </bookViews>
  <sheets>
    <sheet name="Besoin par le stock" sheetId="1" r:id="rId1"/>
  </sheets>
  <definedNames>
    <definedName name="_xlnm.Print_Area" localSheetId="0">'Besoin par le stock'!$B$8:$M$28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1" i="1"/>
  <c r="C11" i="1"/>
  <c r="B12" i="1"/>
  <c r="C12" i="1" s="1"/>
  <c r="C3" i="1"/>
  <c r="C4" i="1" s="1"/>
  <c r="E12" i="1" l="1"/>
  <c r="F12" i="1" s="1"/>
  <c r="I12" i="1" s="1"/>
  <c r="E11" i="1"/>
  <c r="F11" i="1" s="1"/>
  <c r="B13" i="1"/>
  <c r="H11" i="1" l="1"/>
  <c r="G11" i="1"/>
  <c r="G12" i="1"/>
  <c r="K12" i="1"/>
  <c r="L12" i="1"/>
  <c r="J12" i="1"/>
  <c r="M12" i="1"/>
  <c r="H12" i="1"/>
  <c r="B14" i="1"/>
  <c r="C13" i="1"/>
  <c r="E13" i="1" s="1"/>
  <c r="F13" i="1" s="1"/>
  <c r="H13" i="1" s="1"/>
  <c r="K11" i="1"/>
  <c r="I11" i="1"/>
  <c r="J11" i="1"/>
  <c r="M11" i="1"/>
  <c r="L11" i="1"/>
  <c r="G13" i="1" l="1"/>
  <c r="K13" i="1"/>
  <c r="M13" i="1"/>
  <c r="B15" i="1"/>
  <c r="C14" i="1"/>
  <c r="E14" i="1" s="1"/>
  <c r="F14" i="1" s="1"/>
  <c r="L13" i="1"/>
  <c r="J13" i="1"/>
  <c r="I13" i="1"/>
  <c r="H14" i="1" l="1"/>
  <c r="G14" i="1"/>
  <c r="L14" i="1"/>
  <c r="J14" i="1"/>
  <c r="I14" i="1"/>
  <c r="K14" i="1"/>
  <c r="M14" i="1"/>
  <c r="C15" i="1"/>
  <c r="E15" i="1" s="1"/>
  <c r="F15" i="1" s="1"/>
  <c r="B16" i="1"/>
  <c r="G15" i="1" l="1"/>
  <c r="M15" i="1"/>
  <c r="H15" i="1"/>
  <c r="L15" i="1"/>
  <c r="K15" i="1"/>
  <c r="J15" i="1"/>
  <c r="I15" i="1"/>
  <c r="B17" i="1"/>
  <c r="C16" i="1"/>
  <c r="E16" i="1" s="1"/>
  <c r="F16" i="1" s="1"/>
  <c r="B18" i="1" l="1"/>
  <c r="C17" i="1"/>
  <c r="E17" i="1" s="1"/>
  <c r="F17" i="1" s="1"/>
  <c r="L16" i="1"/>
  <c r="J16" i="1"/>
  <c r="H16" i="1"/>
  <c r="G16" i="1"/>
  <c r="I16" i="1"/>
  <c r="K16" i="1"/>
  <c r="M16" i="1"/>
  <c r="J17" i="1" l="1"/>
  <c r="L17" i="1"/>
  <c r="G17" i="1"/>
  <c r="I17" i="1"/>
  <c r="M17" i="1"/>
  <c r="K17" i="1"/>
  <c r="H17" i="1"/>
  <c r="B19" i="1"/>
  <c r="C18" i="1"/>
  <c r="E18" i="1" s="1"/>
  <c r="F18" i="1" s="1"/>
  <c r="B20" i="1" l="1"/>
  <c r="C19" i="1"/>
  <c r="E19" i="1" s="1"/>
  <c r="F19" i="1" s="1"/>
  <c r="L18" i="1"/>
  <c r="G18" i="1"/>
  <c r="H18" i="1"/>
  <c r="K18" i="1"/>
  <c r="J18" i="1"/>
  <c r="I18" i="1"/>
  <c r="M18" i="1"/>
  <c r="B21" i="1" l="1"/>
  <c r="C20" i="1"/>
  <c r="E20" i="1" s="1"/>
  <c r="F20" i="1" s="1"/>
  <c r="K19" i="1"/>
  <c r="L19" i="1"/>
  <c r="I19" i="1"/>
  <c r="J19" i="1"/>
  <c r="H19" i="1"/>
  <c r="M19" i="1"/>
  <c r="G19" i="1"/>
  <c r="H20" i="1" l="1"/>
  <c r="G20" i="1"/>
  <c r="L20" i="1"/>
  <c r="J20" i="1"/>
  <c r="I20" i="1"/>
  <c r="K20" i="1"/>
  <c r="M20" i="1"/>
  <c r="B22" i="1"/>
  <c r="C21" i="1"/>
  <c r="E21" i="1" s="1"/>
  <c r="F21" i="1" s="1"/>
  <c r="B23" i="1" l="1"/>
  <c r="C22" i="1"/>
  <c r="E22" i="1" s="1"/>
  <c r="F22" i="1" s="1"/>
  <c r="J21" i="1"/>
  <c r="L21" i="1"/>
  <c r="K21" i="1"/>
  <c r="H21" i="1"/>
  <c r="I21" i="1"/>
  <c r="M21" i="1"/>
  <c r="G21" i="1"/>
  <c r="L22" i="1" l="1"/>
  <c r="G22" i="1"/>
  <c r="I22" i="1"/>
  <c r="H22" i="1"/>
  <c r="K22" i="1"/>
  <c r="J22" i="1"/>
  <c r="M22" i="1"/>
  <c r="B24" i="1"/>
  <c r="C23" i="1"/>
  <c r="E23" i="1" s="1"/>
  <c r="F23" i="1" s="1"/>
  <c r="B25" i="1" l="1"/>
  <c r="C24" i="1"/>
  <c r="E24" i="1" s="1"/>
  <c r="F24" i="1" s="1"/>
  <c r="K23" i="1"/>
  <c r="M23" i="1"/>
  <c r="G23" i="1"/>
  <c r="J23" i="1"/>
  <c r="H23" i="1"/>
  <c r="L23" i="1"/>
  <c r="I23" i="1"/>
  <c r="K24" i="1" l="1"/>
  <c r="J24" i="1"/>
  <c r="M24" i="1"/>
  <c r="G24" i="1"/>
  <c r="I24" i="1"/>
  <c r="H24" i="1"/>
  <c r="L24" i="1"/>
  <c r="B26" i="1"/>
  <c r="C25" i="1"/>
  <c r="E25" i="1" s="1"/>
  <c r="F25" i="1" s="1"/>
  <c r="B27" i="1" l="1"/>
  <c r="C26" i="1"/>
  <c r="E26" i="1" s="1"/>
  <c r="F26" i="1" s="1"/>
  <c r="K25" i="1"/>
  <c r="G25" i="1"/>
  <c r="H25" i="1"/>
  <c r="J25" i="1"/>
  <c r="L25" i="1"/>
  <c r="M25" i="1"/>
  <c r="I25" i="1"/>
  <c r="I26" i="1" l="1"/>
  <c r="K26" i="1"/>
  <c r="H26" i="1"/>
  <c r="L26" i="1"/>
  <c r="M26" i="1"/>
  <c r="G26" i="1"/>
  <c r="J26" i="1"/>
  <c r="B28" i="1"/>
  <c r="C28" i="1" s="1"/>
  <c r="E28" i="1" s="1"/>
  <c r="F28" i="1" s="1"/>
  <c r="C27" i="1"/>
  <c r="E27" i="1" s="1"/>
  <c r="F27" i="1" s="1"/>
  <c r="L28" i="1" l="1"/>
  <c r="G28" i="1"/>
  <c r="K28" i="1"/>
  <c r="J28" i="1"/>
  <c r="I28" i="1"/>
  <c r="H28" i="1"/>
  <c r="M28" i="1"/>
  <c r="G27" i="1"/>
  <c r="H27" i="1"/>
  <c r="J27" i="1"/>
  <c r="K27" i="1"/>
  <c r="L27" i="1"/>
  <c r="I27" i="1"/>
  <c r="M27" i="1"/>
</calcChain>
</file>

<file path=xl/sharedStrings.xml><?xml version="1.0" encoding="utf-8"?>
<sst xmlns="http://schemas.openxmlformats.org/spreadsheetml/2006/main" count="15" uniqueCount="15">
  <si>
    <t>Remise</t>
  </si>
  <si>
    <t>Achats</t>
  </si>
  <si>
    <t>Rotation</t>
  </si>
  <si>
    <t>En nombre de jours</t>
  </si>
  <si>
    <t>Délai fournisseurs</t>
  </si>
  <si>
    <t>BFR jours</t>
  </si>
  <si>
    <t>En €</t>
  </si>
  <si>
    <t>En % 
 du CA</t>
  </si>
  <si>
    <t>CA HT</t>
  </si>
  <si>
    <t>Besoin par le stock en fonction du CA et de la rotation</t>
  </si>
  <si>
    <t>Besoin par le stock</t>
  </si>
  <si>
    <t>Entrée
 d'argent (rotation en J)</t>
  </si>
  <si>
    <t xml:space="preserve">Votre CA en k€ </t>
  </si>
  <si>
    <t>Délais fournisseurs</t>
  </si>
  <si>
    <t>Achats TC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</si>
</sst>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5" formatCode="#,##0\ &quot;€&quot;"/>
  </numFmts>
  <fonts count="9" x14ac:knownFonts="1">
    <font>
      <sz val="12"/>
      <color theme="1"/>
      <name val="Book Antiqua"/>
      <family val="2"/>
    </font>
    <font>
      <sz val="12"/>
      <color theme="1"/>
      <name val="Book Antiqua"/>
      <family val="2"/>
    </font>
    <font>
      <sz val="12"/>
      <color theme="1"/>
      <name val="Simplon Norm"/>
    </font>
    <font>
      <b/>
      <sz val="11"/>
      <color theme="1"/>
      <name val="Simplon Norm"/>
    </font>
    <font>
      <sz val="11"/>
      <color theme="1"/>
      <name val="Simplon Norm"/>
    </font>
    <font>
      <sz val="11"/>
      <color theme="0"/>
      <name val="Simplon Norm"/>
    </font>
    <font>
      <b/>
      <sz val="11"/>
      <color theme="0"/>
      <name val="Simplon Norm"/>
    </font>
    <font>
      <sz val="11"/>
      <color theme="1"/>
      <name val="Simplon Norm Medium"/>
    </font>
    <font>
      <sz val="11"/>
      <name val="Simplon Norm Medium"/>
    </font>
  </fonts>
  <fills count="5">
    <fill>
      <patternFill patternType="none"/>
    </fill>
    <fill>
      <patternFill patternType="gray125"/>
    </fill>
    <fill>
      <patternFill patternType="solid">
        <fgColor rgb="FFEBE22B"/>
        <bgColor indexed="64"/>
      </patternFill>
    </fill>
    <fill>
      <patternFill patternType="solid">
        <fgColor rgb="FFFF3643"/>
        <bgColor indexed="64"/>
      </patternFill>
    </fill>
    <fill>
      <patternFill patternType="solid">
        <fgColor rgb="FF4E485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10" xfId="0" applyFont="1" applyBorder="1"/>
    <xf numFmtId="0" fontId="5" fillId="3" borderId="11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2" borderId="7" xfId="0" applyFont="1" applyFill="1" applyBorder="1"/>
    <xf numFmtId="1" fontId="4" fillId="0" borderId="1" xfId="0" applyNumberFormat="1" applyFont="1" applyBorder="1"/>
    <xf numFmtId="0" fontId="4" fillId="0" borderId="1" xfId="0" applyFont="1" applyBorder="1"/>
    <xf numFmtId="165" fontId="4" fillId="0" borderId="1" xfId="0" applyNumberFormat="1" applyFont="1" applyBorder="1"/>
    <xf numFmtId="165" fontId="4" fillId="0" borderId="8" xfId="0" applyNumberFormat="1" applyFont="1" applyBorder="1"/>
    <xf numFmtId="0" fontId="4" fillId="2" borderId="9" xfId="0" applyFont="1" applyFill="1" applyBorder="1"/>
    <xf numFmtId="1" fontId="4" fillId="0" borderId="10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0" fontId="3" fillId="2" borderId="4" xfId="0" applyFont="1" applyFill="1" applyBorder="1" applyAlignment="1">
      <alignment horizontal="left" vertical="center"/>
    </xf>
    <xf numFmtId="9" fontId="5" fillId="3" borderId="5" xfId="0" applyNumberFormat="1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wrapText="1"/>
    </xf>
    <xf numFmtId="44" fontId="4" fillId="0" borderId="5" xfId="2" applyFont="1" applyFill="1" applyBorder="1"/>
    <xf numFmtId="44" fontId="4" fillId="0" borderId="8" xfId="2" applyFont="1" applyBorder="1"/>
    <xf numFmtId="44" fontId="4" fillId="0" borderId="11" xfId="2" applyFont="1" applyBorder="1"/>
    <xf numFmtId="0" fontId="8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4" fillId="0" borderId="1" xfId="1" applyNumberFormat="1" applyFont="1" applyBorder="1"/>
    <xf numFmtId="165" fontId="4" fillId="0" borderId="10" xfId="1" applyNumberFormat="1" applyFont="1" applyBorder="1"/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3643"/>
      <color rgb="FF4E485F"/>
      <color rgb="FFEBE2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114300</xdr:rowOff>
    </xdr:from>
    <xdr:to>
      <xdr:col>12</xdr:col>
      <xdr:colOff>19050</xdr:colOff>
      <xdr:row>58</xdr:row>
      <xdr:rowOff>38100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7800" y="10191750"/>
          <a:ext cx="42100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ligne du haut: entrée</a:t>
          </a:r>
          <a:r>
            <a:rPr lang="fr-FR" sz="1100" baseline="0"/>
            <a:t> d'argent, la rotation en nombre de jours</a:t>
          </a:r>
        </a:p>
        <a:p>
          <a:r>
            <a:rPr lang="fr-FR" sz="1100" baseline="0"/>
            <a:t>ligne du milieu: dette fournisseurs en jours</a:t>
          </a:r>
        </a:p>
        <a:p>
          <a:r>
            <a:rPr lang="fr-FR" sz="1100" baseline="0"/>
            <a:t>ligne du bas: BFR en jours</a:t>
          </a:r>
          <a:endParaRPr lang="fr-FR" sz="1100"/>
        </a:p>
      </xdr:txBody>
    </xdr:sp>
    <xdr:clientData/>
  </xdr:twoCellAnchor>
  <xdr:twoCellAnchor>
    <xdr:from>
      <xdr:col>3</xdr:col>
      <xdr:colOff>546100</xdr:colOff>
      <xdr:row>1</xdr:row>
      <xdr:rowOff>12700</xdr:rowOff>
    </xdr:from>
    <xdr:to>
      <xdr:col>13</xdr:col>
      <xdr:colOff>12700</xdr:colOff>
      <xdr:row>6</xdr:row>
      <xdr:rowOff>12700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D8151B58-22D7-F94B-8FEC-5F4EF5ECAE2E}"/>
            </a:ext>
          </a:extLst>
        </xdr:cNvPr>
        <xdr:cNvSpPr txBox="1"/>
      </xdr:nvSpPr>
      <xdr:spPr>
        <a:xfrm>
          <a:off x="3606800" y="228600"/>
          <a:ext cx="8356600" cy="1041400"/>
        </a:xfrm>
        <a:prstGeom prst="rect">
          <a:avLst/>
        </a:prstGeom>
        <a:solidFill>
          <a:sysClr val="window" lastClr="FFFFFF"/>
        </a:solidFill>
        <a:ln w="19050" cmpd="sng">
          <a:solidFill>
            <a:srgbClr val="4E485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>
              <a:solidFill>
                <a:srgbClr val="4E485F"/>
              </a:solidFill>
              <a:latin typeface="Simplon Norm Medium" panose="020B0500030000000000" pitchFamily="34" charset="77"/>
            </a:rPr>
            <a:t>Pour utiliser le calculateur</a:t>
          </a:r>
        </a:p>
        <a:p>
          <a:endParaRPr lang="fr-FR" sz="1100">
            <a:latin typeface="Simplon Norm" panose="020B0500030000000000" pitchFamily="34" charset="77"/>
          </a:endParaRPr>
        </a:p>
        <a:p>
          <a:r>
            <a:rPr lang="fr-FR" sz="1100">
              <a:latin typeface="Simplon Norm" panose="020B0500030000000000" pitchFamily="34" charset="77"/>
            </a:rPr>
            <a:t>Vous intégrez vos valeurs </a:t>
          </a:r>
          <a:r>
            <a:rPr lang="fr-FR" sz="1100" b="1" i="0">
              <a:solidFill>
                <a:srgbClr val="FF3643"/>
              </a:solidFill>
              <a:latin typeface="Simplon Norm" panose="020B0500030000000000" pitchFamily="34" charset="77"/>
            </a:rPr>
            <a:t>uniquement dans les cases rouges </a:t>
          </a:r>
          <a:r>
            <a:rPr lang="fr-FR" sz="1100">
              <a:latin typeface="Simplon Norm" panose="020B0500030000000000" pitchFamily="34" charset="77"/>
            </a:rPr>
            <a:t>: </a:t>
          </a:r>
          <a:r>
            <a:rPr lang="fr-FR" sz="1100" baseline="0">
              <a:latin typeface="Simplon Norm" panose="020B0500030000000000" pitchFamily="34" charset="77"/>
            </a:rPr>
            <a:t> </a:t>
          </a:r>
          <a:r>
            <a:rPr lang="fr-FR" sz="1100">
              <a:latin typeface="Simplon Norm" panose="020B0500030000000000" pitchFamily="34" charset="77"/>
            </a:rPr>
            <a:t>montant de la remise (C5), délais fournisseurs (C6) et CA en k€ (M10) ;</a:t>
          </a:r>
        </a:p>
        <a:p>
          <a:r>
            <a:rPr lang="fr-FR" sz="1100" baseline="0">
              <a:latin typeface="Simplon Norm" panose="020B0500030000000000" pitchFamily="34" charset="77"/>
            </a:rPr>
            <a:t>Vous trouvez alors en lecture directe votre besoin par le stock en face de la ligne "Rotation"</a:t>
          </a:r>
        </a:p>
        <a:p>
          <a:r>
            <a:rPr lang="fr-FR" sz="1100" baseline="0">
              <a:latin typeface="Simplon Norm" panose="020B0500030000000000" pitchFamily="34" charset="77"/>
            </a:rPr>
            <a:t>Vous pouvez autrement chercher le niveau de rotation qui correspond à votre disponibiltié en fonds de roulement.</a:t>
          </a:r>
          <a:endParaRPr lang="fr-FR" sz="1100">
            <a:latin typeface="Simplon Norm" panose="020B0500030000000000" pitchFamily="34" charset="7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9"/>
  <sheetViews>
    <sheetView tabSelected="1" zoomScaleNormal="100" workbookViewId="0">
      <selection activeCell="I19" sqref="I19"/>
    </sheetView>
  </sheetViews>
  <sheetFormatPr baseColWidth="10" defaultRowHeight="16" x14ac:dyDescent="0.2"/>
  <cols>
    <col min="2" max="2" width="17" customWidth="1"/>
    <col min="3" max="3" width="11.83203125" customWidth="1"/>
    <col min="4" max="4" width="13.1640625" customWidth="1"/>
    <col min="5" max="6" width="14" bestFit="1" customWidth="1"/>
    <col min="7" max="7" width="13.33203125" bestFit="1" customWidth="1"/>
    <col min="8" max="8" width="16.33203125" bestFit="1" customWidth="1"/>
    <col min="9" max="9" width="16.5" bestFit="1" customWidth="1"/>
    <col min="10" max="10" width="17" bestFit="1" customWidth="1"/>
    <col min="11" max="11" width="16.83203125" bestFit="1" customWidth="1"/>
    <col min="12" max="12" width="17.5" bestFit="1" customWidth="1"/>
    <col min="13" max="13" width="16" customWidth="1"/>
    <col min="15" max="15" width="21" customWidth="1"/>
  </cols>
  <sheetData>
    <row r="1" spans="2:14" ht="17" thickBot="1" x14ac:dyDescent="0.25"/>
    <row r="2" spans="2:14" x14ac:dyDescent="0.2">
      <c r="B2" s="18" t="s">
        <v>8</v>
      </c>
      <c r="C2" s="23">
        <v>1000</v>
      </c>
    </row>
    <row r="3" spans="2:14" x14ac:dyDescent="0.2">
      <c r="B3" s="21" t="s">
        <v>1</v>
      </c>
      <c r="C3" s="24">
        <f>C2-(C2*C5)</f>
        <v>650</v>
      </c>
    </row>
    <row r="4" spans="2:14" ht="17" thickBot="1" x14ac:dyDescent="0.25">
      <c r="B4" s="22" t="s">
        <v>14</v>
      </c>
      <c r="C4" s="25">
        <f>C3*1.055/365</f>
        <v>1.8787671232876713</v>
      </c>
    </row>
    <row r="5" spans="2:14" x14ac:dyDescent="0.2">
      <c r="B5" s="18" t="s">
        <v>0</v>
      </c>
      <c r="C5" s="19">
        <v>0.35</v>
      </c>
    </row>
    <row r="6" spans="2:14" ht="17" thickBot="1" x14ac:dyDescent="0.25">
      <c r="B6" s="20" t="s">
        <v>13</v>
      </c>
      <c r="C6" s="3">
        <v>70</v>
      </c>
    </row>
    <row r="8" spans="2:14" ht="17" thickBot="1" x14ac:dyDescent="0.25">
      <c r="G8" s="1"/>
      <c r="H8" s="1"/>
      <c r="I8" s="1"/>
      <c r="J8" s="1"/>
      <c r="K8" s="1"/>
      <c r="L8" s="1"/>
      <c r="M8" s="1"/>
      <c r="N8" s="1"/>
    </row>
    <row r="9" spans="2:14" ht="35" customHeight="1" x14ac:dyDescent="0.2">
      <c r="B9" s="4"/>
      <c r="C9" s="27" t="s">
        <v>3</v>
      </c>
      <c r="D9" s="28"/>
      <c r="E9" s="27" t="s">
        <v>10</v>
      </c>
      <c r="F9" s="29"/>
      <c r="G9" s="28"/>
      <c r="H9" s="30" t="s">
        <v>9</v>
      </c>
      <c r="I9" s="31"/>
      <c r="J9" s="31"/>
      <c r="K9" s="31"/>
      <c r="L9" s="32"/>
      <c r="M9" s="26" t="s">
        <v>12</v>
      </c>
      <c r="N9" s="1"/>
    </row>
    <row r="10" spans="2:14" ht="65" thickBot="1" x14ac:dyDescent="0.25">
      <c r="B10" s="5" t="s">
        <v>2</v>
      </c>
      <c r="C10" s="6" t="s">
        <v>11</v>
      </c>
      <c r="D10" s="6" t="s">
        <v>4</v>
      </c>
      <c r="E10" s="7" t="s">
        <v>5</v>
      </c>
      <c r="F10" s="7" t="s">
        <v>6</v>
      </c>
      <c r="G10" s="6" t="s">
        <v>7</v>
      </c>
      <c r="H10" s="7">
        <v>100</v>
      </c>
      <c r="I10" s="7">
        <v>150</v>
      </c>
      <c r="J10" s="7">
        <v>200</v>
      </c>
      <c r="K10" s="7">
        <v>300</v>
      </c>
      <c r="L10" s="7">
        <v>1000</v>
      </c>
      <c r="M10" s="8">
        <v>175</v>
      </c>
      <c r="N10" s="1"/>
    </row>
    <row r="11" spans="2:14" x14ac:dyDescent="0.2">
      <c r="B11" s="9">
        <v>2</v>
      </c>
      <c r="C11" s="10">
        <f>365/B11</f>
        <v>182.5</v>
      </c>
      <c r="D11" s="11">
        <f t="shared" ref="D11:D28" si="0">$C$6</f>
        <v>70</v>
      </c>
      <c r="E11" s="12">
        <f>C11-D11</f>
        <v>112.5</v>
      </c>
      <c r="F11" s="12">
        <f>E11*$C$4</f>
        <v>211.36130136986301</v>
      </c>
      <c r="G11" s="33">
        <f t="shared" ref="G11:G28" si="1">F11/$C$2</f>
        <v>0.211361301369863</v>
      </c>
      <c r="H11" s="12">
        <f t="shared" ref="H11:H28" si="2">F11*$H$10</f>
        <v>21136.130136986303</v>
      </c>
      <c r="I11" s="12">
        <f t="shared" ref="I11:I28" si="3">F11*$I$10</f>
        <v>31704.195205479453</v>
      </c>
      <c r="J11" s="12">
        <f t="shared" ref="J11:J28" si="4">F11*$J$10</f>
        <v>42272.260273972606</v>
      </c>
      <c r="K11" s="12">
        <f t="shared" ref="K11:K28" si="5">F11*$K$10</f>
        <v>63408.390410958906</v>
      </c>
      <c r="L11" s="12">
        <f t="shared" ref="L11:L28" si="6">F11*$L$10</f>
        <v>211361.30136986301</v>
      </c>
      <c r="M11" s="13">
        <f t="shared" ref="M11:M28" si="7">F11*$M$10</f>
        <v>36988.227739726026</v>
      </c>
      <c r="N11" s="1"/>
    </row>
    <row r="12" spans="2:14" x14ac:dyDescent="0.2">
      <c r="B12" s="9">
        <f>B11+0.2</f>
        <v>2.2000000000000002</v>
      </c>
      <c r="C12" s="10">
        <f t="shared" ref="C12:C28" si="8">365/B12</f>
        <v>165.90909090909091</v>
      </c>
      <c r="D12" s="11">
        <f t="shared" si="0"/>
        <v>70</v>
      </c>
      <c r="E12" s="12">
        <f t="shared" ref="E12:E28" si="9">C12-D12</f>
        <v>95.909090909090907</v>
      </c>
      <c r="F12" s="12">
        <f t="shared" ref="F12:F28" si="10">E12*$C$4</f>
        <v>180.19084682440845</v>
      </c>
      <c r="G12" s="33">
        <f t="shared" si="1"/>
        <v>0.18019084682440845</v>
      </c>
      <c r="H12" s="12">
        <f t="shared" si="2"/>
        <v>18019.084682440844</v>
      </c>
      <c r="I12" s="12">
        <f t="shared" si="3"/>
        <v>27028.627023661269</v>
      </c>
      <c r="J12" s="12">
        <f t="shared" si="4"/>
        <v>36038.169364881687</v>
      </c>
      <c r="K12" s="12">
        <f t="shared" si="5"/>
        <v>54057.254047322538</v>
      </c>
      <c r="L12" s="12">
        <f t="shared" si="6"/>
        <v>180190.84682440845</v>
      </c>
      <c r="M12" s="13">
        <f t="shared" si="7"/>
        <v>31533.398194271478</v>
      </c>
      <c r="N12" s="1"/>
    </row>
    <row r="13" spans="2:14" x14ac:dyDescent="0.2">
      <c r="B13" s="9">
        <f t="shared" ref="B13:B28" si="11">B12+0.2</f>
        <v>2.4000000000000004</v>
      </c>
      <c r="C13" s="10">
        <f t="shared" si="8"/>
        <v>152.08333333333331</v>
      </c>
      <c r="D13" s="11">
        <f t="shared" si="0"/>
        <v>70</v>
      </c>
      <c r="E13" s="12">
        <f t="shared" si="9"/>
        <v>82.083333333333314</v>
      </c>
      <c r="F13" s="12">
        <f t="shared" si="10"/>
        <v>154.21546803652964</v>
      </c>
      <c r="G13" s="33">
        <f t="shared" si="1"/>
        <v>0.15421546803652963</v>
      </c>
      <c r="H13" s="12">
        <f t="shared" si="2"/>
        <v>15421.546803652964</v>
      </c>
      <c r="I13" s="12">
        <f t="shared" si="3"/>
        <v>23132.320205479446</v>
      </c>
      <c r="J13" s="12">
        <f t="shared" si="4"/>
        <v>30843.093607305927</v>
      </c>
      <c r="K13" s="12">
        <f t="shared" si="5"/>
        <v>46264.640410958891</v>
      </c>
      <c r="L13" s="12">
        <f t="shared" si="6"/>
        <v>154215.46803652964</v>
      </c>
      <c r="M13" s="13">
        <f t="shared" si="7"/>
        <v>26987.706906392687</v>
      </c>
      <c r="N13" s="1"/>
    </row>
    <row r="14" spans="2:14" x14ac:dyDescent="0.2">
      <c r="B14" s="9">
        <f t="shared" si="11"/>
        <v>2.6000000000000005</v>
      </c>
      <c r="C14" s="10">
        <f t="shared" si="8"/>
        <v>140.38461538461536</v>
      </c>
      <c r="D14" s="11">
        <f t="shared" si="0"/>
        <v>70</v>
      </c>
      <c r="E14" s="12">
        <f t="shared" si="9"/>
        <v>70.384615384615358</v>
      </c>
      <c r="F14" s="12">
        <f t="shared" si="10"/>
        <v>132.23630136986296</v>
      </c>
      <c r="G14" s="33">
        <f t="shared" si="1"/>
        <v>0.13223630136986295</v>
      </c>
      <c r="H14" s="12">
        <f t="shared" si="2"/>
        <v>13223.630136986296</v>
      </c>
      <c r="I14" s="12">
        <f t="shared" si="3"/>
        <v>19835.445205479442</v>
      </c>
      <c r="J14" s="12">
        <f t="shared" si="4"/>
        <v>26447.260273972592</v>
      </c>
      <c r="K14" s="12">
        <f t="shared" si="5"/>
        <v>39670.890410958884</v>
      </c>
      <c r="L14" s="12">
        <f t="shared" si="6"/>
        <v>132236.30136986295</v>
      </c>
      <c r="M14" s="13">
        <f t="shared" si="7"/>
        <v>23141.352739726019</v>
      </c>
      <c r="N14" s="1"/>
    </row>
    <row r="15" spans="2:14" ht="17" customHeight="1" x14ac:dyDescent="0.2">
      <c r="B15" s="9">
        <f t="shared" si="11"/>
        <v>2.8000000000000007</v>
      </c>
      <c r="C15" s="10">
        <f t="shared" si="8"/>
        <v>130.35714285714283</v>
      </c>
      <c r="D15" s="11">
        <f t="shared" si="0"/>
        <v>70</v>
      </c>
      <c r="E15" s="12">
        <f t="shared" si="9"/>
        <v>60.357142857142833</v>
      </c>
      <c r="F15" s="12">
        <f t="shared" si="10"/>
        <v>113.39701565557725</v>
      </c>
      <c r="G15" s="33">
        <f t="shared" si="1"/>
        <v>0.11339701565557725</v>
      </c>
      <c r="H15" s="12">
        <f t="shared" si="2"/>
        <v>11339.701565557725</v>
      </c>
      <c r="I15" s="12">
        <f t="shared" si="3"/>
        <v>17009.552348336587</v>
      </c>
      <c r="J15" s="12">
        <f t="shared" si="4"/>
        <v>22679.40313111545</v>
      </c>
      <c r="K15" s="12">
        <f t="shared" si="5"/>
        <v>34019.104696673174</v>
      </c>
      <c r="L15" s="12">
        <f t="shared" si="6"/>
        <v>113397.01565557726</v>
      </c>
      <c r="M15" s="13">
        <f t="shared" si="7"/>
        <v>19844.477739726019</v>
      </c>
      <c r="N15" s="1"/>
    </row>
    <row r="16" spans="2:14" x14ac:dyDescent="0.2">
      <c r="B16" s="9">
        <f t="shared" si="11"/>
        <v>3.0000000000000009</v>
      </c>
      <c r="C16" s="10">
        <f t="shared" si="8"/>
        <v>121.66666666666663</v>
      </c>
      <c r="D16" s="11">
        <f t="shared" si="0"/>
        <v>70</v>
      </c>
      <c r="E16" s="12">
        <f t="shared" si="9"/>
        <v>51.666666666666629</v>
      </c>
      <c r="F16" s="12">
        <f t="shared" si="10"/>
        <v>97.069634703196272</v>
      </c>
      <c r="G16" s="33">
        <f t="shared" si="1"/>
        <v>9.7069634703196267E-2</v>
      </c>
      <c r="H16" s="12">
        <f t="shared" si="2"/>
        <v>9706.963470319628</v>
      </c>
      <c r="I16" s="12">
        <f t="shared" si="3"/>
        <v>14560.44520547944</v>
      </c>
      <c r="J16" s="12">
        <f t="shared" si="4"/>
        <v>19413.926940639256</v>
      </c>
      <c r="K16" s="12">
        <f t="shared" si="5"/>
        <v>29120.89041095888</v>
      </c>
      <c r="L16" s="12">
        <f t="shared" si="6"/>
        <v>97069.634703196265</v>
      </c>
      <c r="M16" s="13">
        <f t="shared" si="7"/>
        <v>16987.186073059347</v>
      </c>
      <c r="N16" s="1"/>
    </row>
    <row r="17" spans="2:14" x14ac:dyDescent="0.2">
      <c r="B17" s="9">
        <f t="shared" si="11"/>
        <v>3.2000000000000011</v>
      </c>
      <c r="C17" s="10">
        <f t="shared" si="8"/>
        <v>114.06249999999996</v>
      </c>
      <c r="D17" s="11">
        <f t="shared" si="0"/>
        <v>70</v>
      </c>
      <c r="E17" s="12">
        <f t="shared" si="9"/>
        <v>44.062499999999957</v>
      </c>
      <c r="F17" s="12">
        <f t="shared" si="10"/>
        <v>82.783176369862929</v>
      </c>
      <c r="G17" s="33">
        <f t="shared" si="1"/>
        <v>8.2783176369862932E-2</v>
      </c>
      <c r="H17" s="12">
        <f t="shared" si="2"/>
        <v>8278.3176369862922</v>
      </c>
      <c r="I17" s="12">
        <f t="shared" si="3"/>
        <v>12417.47645547944</v>
      </c>
      <c r="J17" s="12">
        <f t="shared" si="4"/>
        <v>16556.635273972584</v>
      </c>
      <c r="K17" s="12">
        <f t="shared" si="5"/>
        <v>24834.95291095888</v>
      </c>
      <c r="L17" s="12">
        <f t="shared" si="6"/>
        <v>82783.176369862922</v>
      </c>
      <c r="M17" s="13">
        <f t="shared" si="7"/>
        <v>14487.055864726013</v>
      </c>
      <c r="N17" s="1"/>
    </row>
    <row r="18" spans="2:14" x14ac:dyDescent="0.2">
      <c r="B18" s="9">
        <f t="shared" si="11"/>
        <v>3.4000000000000012</v>
      </c>
      <c r="C18" s="10">
        <f t="shared" si="8"/>
        <v>107.35294117647055</v>
      </c>
      <c r="D18" s="11">
        <f t="shared" si="0"/>
        <v>70</v>
      </c>
      <c r="E18" s="12">
        <f t="shared" si="9"/>
        <v>37.352941176470551</v>
      </c>
      <c r="F18" s="12">
        <f t="shared" si="10"/>
        <v>70.177477840451175</v>
      </c>
      <c r="G18" s="33">
        <f t="shared" si="1"/>
        <v>7.0177477840451169E-2</v>
      </c>
      <c r="H18" s="12">
        <f t="shared" si="2"/>
        <v>7017.7477840451174</v>
      </c>
      <c r="I18" s="12">
        <f t="shared" si="3"/>
        <v>10526.621676067676</v>
      </c>
      <c r="J18" s="12">
        <f t="shared" si="4"/>
        <v>14035.495568090235</v>
      </c>
      <c r="K18" s="12">
        <f t="shared" si="5"/>
        <v>21053.243352135352</v>
      </c>
      <c r="L18" s="12">
        <f t="shared" si="6"/>
        <v>70177.477840451174</v>
      </c>
      <c r="M18" s="13">
        <f t="shared" si="7"/>
        <v>12281.058622078956</v>
      </c>
      <c r="N18" s="1"/>
    </row>
    <row r="19" spans="2:14" x14ac:dyDescent="0.2">
      <c r="B19" s="9">
        <f t="shared" si="11"/>
        <v>3.6000000000000014</v>
      </c>
      <c r="C19" s="10">
        <f t="shared" si="8"/>
        <v>101.38888888888884</v>
      </c>
      <c r="D19" s="11">
        <f t="shared" si="0"/>
        <v>70</v>
      </c>
      <c r="E19" s="12">
        <f t="shared" si="9"/>
        <v>31.388888888888843</v>
      </c>
      <c r="F19" s="12">
        <f t="shared" si="10"/>
        <v>58.972412480974043</v>
      </c>
      <c r="G19" s="33">
        <f t="shared" si="1"/>
        <v>5.897241248097404E-2</v>
      </c>
      <c r="H19" s="12">
        <f t="shared" si="2"/>
        <v>5897.2412480974044</v>
      </c>
      <c r="I19" s="12">
        <f t="shared" si="3"/>
        <v>8845.8618721461062</v>
      </c>
      <c r="J19" s="12">
        <f t="shared" si="4"/>
        <v>11794.482496194809</v>
      </c>
      <c r="K19" s="12">
        <f t="shared" si="5"/>
        <v>17691.723744292212</v>
      </c>
      <c r="L19" s="12">
        <f t="shared" si="6"/>
        <v>58972.412480974046</v>
      </c>
      <c r="M19" s="13">
        <f t="shared" si="7"/>
        <v>10320.172184170458</v>
      </c>
      <c r="N19" s="1"/>
    </row>
    <row r="20" spans="2:14" x14ac:dyDescent="0.2">
      <c r="B20" s="9">
        <f t="shared" si="11"/>
        <v>3.8000000000000016</v>
      </c>
      <c r="C20" s="10">
        <f t="shared" si="8"/>
        <v>96.052631578947327</v>
      </c>
      <c r="D20" s="11">
        <f t="shared" si="0"/>
        <v>70</v>
      </c>
      <c r="E20" s="12">
        <f t="shared" si="9"/>
        <v>26.052631578947327</v>
      </c>
      <c r="F20" s="12">
        <f t="shared" si="10"/>
        <v>48.946827685652408</v>
      </c>
      <c r="G20" s="33">
        <f t="shared" si="1"/>
        <v>4.8946827685652408E-2</v>
      </c>
      <c r="H20" s="12">
        <f t="shared" si="2"/>
        <v>4894.6827685652406</v>
      </c>
      <c r="I20" s="12">
        <f t="shared" si="3"/>
        <v>7342.0241528478609</v>
      </c>
      <c r="J20" s="12">
        <f t="shared" si="4"/>
        <v>9789.3655371304812</v>
      </c>
      <c r="K20" s="12">
        <f t="shared" si="5"/>
        <v>14684.048305695722</v>
      </c>
      <c r="L20" s="12">
        <f t="shared" si="6"/>
        <v>48946.82768565241</v>
      </c>
      <c r="M20" s="13">
        <f t="shared" si="7"/>
        <v>8565.6948449891715</v>
      </c>
      <c r="N20" s="1"/>
    </row>
    <row r="21" spans="2:14" x14ac:dyDescent="0.2">
      <c r="B21" s="9">
        <f t="shared" si="11"/>
        <v>4.0000000000000018</v>
      </c>
      <c r="C21" s="10">
        <f t="shared" si="8"/>
        <v>91.249999999999957</v>
      </c>
      <c r="D21" s="11">
        <f t="shared" si="0"/>
        <v>70</v>
      </c>
      <c r="E21" s="12">
        <f t="shared" si="9"/>
        <v>21.249999999999957</v>
      </c>
      <c r="F21" s="12">
        <f t="shared" si="10"/>
        <v>39.923801369862936</v>
      </c>
      <c r="G21" s="33">
        <f t="shared" si="1"/>
        <v>3.9923801369862934E-2</v>
      </c>
      <c r="H21" s="12">
        <f t="shared" si="2"/>
        <v>3992.3801369862936</v>
      </c>
      <c r="I21" s="12">
        <f t="shared" si="3"/>
        <v>5988.5702054794401</v>
      </c>
      <c r="J21" s="12">
        <f t="shared" si="4"/>
        <v>7984.7602739725871</v>
      </c>
      <c r="K21" s="12">
        <f t="shared" si="5"/>
        <v>11977.14041095888</v>
      </c>
      <c r="L21" s="12">
        <f t="shared" si="6"/>
        <v>39923.801369862937</v>
      </c>
      <c r="M21" s="13">
        <f t="shared" si="7"/>
        <v>6986.6652397260141</v>
      </c>
      <c r="N21" s="1"/>
    </row>
    <row r="22" spans="2:14" x14ac:dyDescent="0.2">
      <c r="B22" s="9">
        <f t="shared" si="11"/>
        <v>4.200000000000002</v>
      </c>
      <c r="C22" s="10">
        <f t="shared" si="8"/>
        <v>86.90476190476187</v>
      </c>
      <c r="D22" s="11">
        <f t="shared" si="0"/>
        <v>70</v>
      </c>
      <c r="E22" s="12">
        <f t="shared" si="9"/>
        <v>16.90476190476187</v>
      </c>
      <c r="F22" s="12">
        <f t="shared" si="10"/>
        <v>31.760110893672472</v>
      </c>
      <c r="G22" s="33">
        <f t="shared" si="1"/>
        <v>3.176011089367247E-2</v>
      </c>
      <c r="H22" s="12">
        <f t="shared" si="2"/>
        <v>3176.0110893672472</v>
      </c>
      <c r="I22" s="12">
        <f t="shared" si="3"/>
        <v>4764.0166340508704</v>
      </c>
      <c r="J22" s="12">
        <f t="shared" si="4"/>
        <v>6352.0221787344944</v>
      </c>
      <c r="K22" s="12">
        <f t="shared" si="5"/>
        <v>9528.0332681017408</v>
      </c>
      <c r="L22" s="12">
        <f t="shared" si="6"/>
        <v>31760.11089367247</v>
      </c>
      <c r="M22" s="13">
        <f t="shared" si="7"/>
        <v>5558.0194063926829</v>
      </c>
      <c r="N22" s="1"/>
    </row>
    <row r="23" spans="2:14" x14ac:dyDescent="0.2">
      <c r="B23" s="9">
        <f t="shared" si="11"/>
        <v>4.4000000000000021</v>
      </c>
      <c r="C23" s="10">
        <f t="shared" si="8"/>
        <v>82.954545454545411</v>
      </c>
      <c r="D23" s="11">
        <f t="shared" si="0"/>
        <v>70</v>
      </c>
      <c r="E23" s="12">
        <f t="shared" si="9"/>
        <v>12.954545454545411</v>
      </c>
      <c r="F23" s="12">
        <f t="shared" si="10"/>
        <v>24.338574097135659</v>
      </c>
      <c r="G23" s="33">
        <f t="shared" si="1"/>
        <v>2.4338574097135659E-2</v>
      </c>
      <c r="H23" s="12">
        <f t="shared" si="2"/>
        <v>2433.8574097135661</v>
      </c>
      <c r="I23" s="12">
        <f t="shared" si="3"/>
        <v>3650.7861145703487</v>
      </c>
      <c r="J23" s="12">
        <f t="shared" si="4"/>
        <v>4867.7148194271322</v>
      </c>
      <c r="K23" s="12">
        <f t="shared" si="5"/>
        <v>7301.5722291406973</v>
      </c>
      <c r="L23" s="12">
        <f t="shared" si="6"/>
        <v>24338.574097135657</v>
      </c>
      <c r="M23" s="13">
        <f t="shared" si="7"/>
        <v>4259.2504669987402</v>
      </c>
      <c r="N23" s="1"/>
    </row>
    <row r="24" spans="2:14" x14ac:dyDescent="0.2">
      <c r="B24" s="9">
        <f t="shared" si="11"/>
        <v>4.6000000000000023</v>
      </c>
      <c r="C24" s="10">
        <f t="shared" si="8"/>
        <v>79.347826086956488</v>
      </c>
      <c r="D24" s="11">
        <f t="shared" si="0"/>
        <v>70</v>
      </c>
      <c r="E24" s="12">
        <f t="shared" si="9"/>
        <v>9.3478260869564878</v>
      </c>
      <c r="F24" s="12">
        <f t="shared" si="10"/>
        <v>17.562388326384688</v>
      </c>
      <c r="G24" s="33">
        <f t="shared" si="1"/>
        <v>1.7562388326384688E-2</v>
      </c>
      <c r="H24" s="12">
        <f t="shared" si="2"/>
        <v>1756.2388326384689</v>
      </c>
      <c r="I24" s="12">
        <f t="shared" si="3"/>
        <v>2634.3582489577034</v>
      </c>
      <c r="J24" s="12">
        <f t="shared" si="4"/>
        <v>3512.4776652769378</v>
      </c>
      <c r="K24" s="12">
        <f t="shared" si="5"/>
        <v>5268.7164979154068</v>
      </c>
      <c r="L24" s="12">
        <f t="shared" si="6"/>
        <v>17562.388326384687</v>
      </c>
      <c r="M24" s="13">
        <f t="shared" si="7"/>
        <v>3073.4179571173204</v>
      </c>
      <c r="N24" s="1"/>
    </row>
    <row r="25" spans="2:14" x14ac:dyDescent="0.2">
      <c r="B25" s="9">
        <f t="shared" si="11"/>
        <v>4.8000000000000025</v>
      </c>
      <c r="C25" s="10">
        <f t="shared" si="8"/>
        <v>76.041666666666629</v>
      </c>
      <c r="D25" s="11">
        <f t="shared" si="0"/>
        <v>70</v>
      </c>
      <c r="E25" s="12">
        <f t="shared" si="9"/>
        <v>6.0416666666666288</v>
      </c>
      <c r="F25" s="12">
        <f t="shared" si="10"/>
        <v>11.350884703196275</v>
      </c>
      <c r="G25" s="33">
        <f t="shared" si="1"/>
        <v>1.1350884703196276E-2</v>
      </c>
      <c r="H25" s="12">
        <f t="shared" si="2"/>
        <v>1135.0884703196275</v>
      </c>
      <c r="I25" s="12">
        <f t="shared" si="3"/>
        <v>1702.6327054794413</v>
      </c>
      <c r="J25" s="12">
        <f t="shared" si="4"/>
        <v>2270.176940639255</v>
      </c>
      <c r="K25" s="12">
        <f t="shared" si="5"/>
        <v>3405.2654109588825</v>
      </c>
      <c r="L25" s="12">
        <f t="shared" si="6"/>
        <v>11350.884703196276</v>
      </c>
      <c r="M25" s="13">
        <f t="shared" si="7"/>
        <v>1986.4048230593482</v>
      </c>
      <c r="N25" s="1"/>
    </row>
    <row r="26" spans="2:14" x14ac:dyDescent="0.2">
      <c r="B26" s="9">
        <f t="shared" si="11"/>
        <v>5.0000000000000027</v>
      </c>
      <c r="C26" s="10">
        <f t="shared" si="8"/>
        <v>72.999999999999957</v>
      </c>
      <c r="D26" s="11">
        <f t="shared" si="0"/>
        <v>70</v>
      </c>
      <c r="E26" s="12">
        <f t="shared" si="9"/>
        <v>2.9999999999999574</v>
      </c>
      <c r="F26" s="12">
        <f t="shared" si="10"/>
        <v>5.6363013698629336</v>
      </c>
      <c r="G26" s="33">
        <f t="shared" si="1"/>
        <v>5.6363013698629335E-3</v>
      </c>
      <c r="H26" s="12">
        <f t="shared" si="2"/>
        <v>563.63013698629334</v>
      </c>
      <c r="I26" s="12">
        <f t="shared" si="3"/>
        <v>845.44520547944001</v>
      </c>
      <c r="J26" s="12">
        <f t="shared" si="4"/>
        <v>1127.2602739725867</v>
      </c>
      <c r="K26" s="12">
        <f t="shared" si="5"/>
        <v>1690.89041095888</v>
      </c>
      <c r="L26" s="12">
        <f t="shared" si="6"/>
        <v>5636.3013698629338</v>
      </c>
      <c r="M26" s="13">
        <f t="shared" si="7"/>
        <v>986.3527397260134</v>
      </c>
      <c r="N26" s="1"/>
    </row>
    <row r="27" spans="2:14" x14ac:dyDescent="0.2">
      <c r="B27" s="9">
        <f t="shared" si="11"/>
        <v>5.2000000000000028</v>
      </c>
      <c r="C27" s="10">
        <f t="shared" si="8"/>
        <v>70.192307692307651</v>
      </c>
      <c r="D27" s="11">
        <f t="shared" si="0"/>
        <v>70</v>
      </c>
      <c r="E27" s="12">
        <f t="shared" si="9"/>
        <v>0.19230769230765077</v>
      </c>
      <c r="F27" s="12">
        <f t="shared" si="10"/>
        <v>0.36130136986293565</v>
      </c>
      <c r="G27" s="33">
        <f t="shared" si="1"/>
        <v>3.6130136986293565E-4</v>
      </c>
      <c r="H27" s="12">
        <f t="shared" si="2"/>
        <v>36.130136986293564</v>
      </c>
      <c r="I27" s="12">
        <f t="shared" si="3"/>
        <v>54.195205479440347</v>
      </c>
      <c r="J27" s="12">
        <f t="shared" si="4"/>
        <v>72.260273972587129</v>
      </c>
      <c r="K27" s="12">
        <f t="shared" si="5"/>
        <v>108.39041095888069</v>
      </c>
      <c r="L27" s="12">
        <f t="shared" si="6"/>
        <v>361.30136986293564</v>
      </c>
      <c r="M27" s="13">
        <f t="shared" si="7"/>
        <v>63.227739726013738</v>
      </c>
      <c r="N27" s="1"/>
    </row>
    <row r="28" spans="2:14" ht="17" thickBot="1" x14ac:dyDescent="0.25">
      <c r="B28" s="14">
        <f t="shared" si="11"/>
        <v>5.400000000000003</v>
      </c>
      <c r="C28" s="15">
        <f t="shared" si="8"/>
        <v>67.592592592592553</v>
      </c>
      <c r="D28" s="2">
        <f t="shared" si="0"/>
        <v>70</v>
      </c>
      <c r="E28" s="16">
        <f t="shared" si="9"/>
        <v>-2.4074074074074474</v>
      </c>
      <c r="F28" s="16">
        <f t="shared" si="10"/>
        <v>-4.5229578893963209</v>
      </c>
      <c r="G28" s="34">
        <f t="shared" si="1"/>
        <v>-4.5229578893963207E-3</v>
      </c>
      <c r="H28" s="16">
        <f t="shared" si="2"/>
        <v>-452.29578893963208</v>
      </c>
      <c r="I28" s="16">
        <f t="shared" si="3"/>
        <v>-678.44368340944811</v>
      </c>
      <c r="J28" s="16">
        <f t="shared" si="4"/>
        <v>-904.59157787926415</v>
      </c>
      <c r="K28" s="16">
        <f t="shared" si="5"/>
        <v>-1356.8873668188962</v>
      </c>
      <c r="L28" s="16">
        <f t="shared" si="6"/>
        <v>-4522.9578893963208</v>
      </c>
      <c r="M28" s="17">
        <f t="shared" si="7"/>
        <v>-791.51763064435613</v>
      </c>
      <c r="N28" s="1"/>
    </row>
    <row r="29" spans="2:14" x14ac:dyDescent="0.2">
      <c r="N29" s="1"/>
    </row>
    <row r="30" spans="2:14" x14ac:dyDescent="0.2">
      <c r="N30" s="1"/>
    </row>
    <row r="31" spans="2:14" x14ac:dyDescent="0.2">
      <c r="N31" s="1"/>
    </row>
    <row r="32" spans="2:14" x14ac:dyDescent="0.2">
      <c r="N32" s="1"/>
    </row>
    <row r="33" spans="2:14" x14ac:dyDescent="0.2">
      <c r="N33" s="1"/>
    </row>
    <row r="34" spans="2:14" x14ac:dyDescent="0.2">
      <c r="N34" s="1"/>
    </row>
    <row r="35" spans="2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mergeCells count="3">
    <mergeCell ref="C9:D9"/>
    <mergeCell ref="E9:G9"/>
    <mergeCell ref="H9:L9"/>
  </mergeCells>
  <printOptions horizontalCentered="1" verticalCentered="1"/>
  <pageMargins left="0" right="0" top="0.55118110236220474" bottom="0.19685039370078741" header="0.31496062992125984" footer="0.31496062992125984"/>
  <pageSetup paperSize="9" orientation="landscape" horizontalDpi="0" verticalDpi="0" r:id="rId1"/>
  <headerFooter>
    <oddHeader>&amp;L&amp;"Book Antiqua,Gras"&amp;16De quel financement le libraire a-t-il besoin pour son stock?</oddHeader>
    <oddFooter>&amp;R&amp;9&amp;Z&amp;F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Besoin par le stock</vt:lpstr>
      <vt:lpstr>'Besoin par le stock'!Zone_d_impression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Achille</cp:lastModifiedBy>
  <cp:lastPrinted>2016-03-01T14:28:47Z</cp:lastPrinted>
  <dcterms:created xsi:type="dcterms:W3CDTF">2016-03-01T14:12:11Z</dcterms:created>
  <dcterms:modified xsi:type="dcterms:W3CDTF">2019-06-13T07:56:00Z</dcterms:modified>
</cp:coreProperties>
</file>